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Университет\СПЭД\"/>
    </mc:Choice>
  </mc:AlternateContent>
  <xr:revisionPtr revIDLastSave="0" documentId="13_ncr:1_{10D48FAA-194B-4B9B-8D51-33A5623AAA2F}" xr6:coauthVersionLast="44" xr6:coauthVersionMax="44" xr10:uidLastSave="{00000000-0000-0000-0000-000000000000}"/>
  <bookViews>
    <workbookView xWindow="-110" yWindow="-110" windowWidth="19420" windowHeight="10420" firstSheet="3" activeTab="6" xr2:uid="{257D9BA7-8BF4-407F-8A65-0809BD2AE8F5}"/>
  </bookViews>
  <sheets>
    <sheet name="3.5 из методички пример" sheetId="2" r:id="rId1"/>
    <sheet name="3.5.1" sheetId="3" r:id="rId2"/>
    <sheet name="3.5.2" sheetId="11" r:id="rId3"/>
    <sheet name="3.6.3 Вспомогательный" sheetId="4" r:id="rId4"/>
    <sheet name="3.6.3 RUS" sheetId="5" r:id="rId5"/>
    <sheet name="3.6.3 BY" sheetId="6" r:id="rId6"/>
    <sheet name="3.6.3 Консолидация" sheetId="7" r:id="rId7"/>
    <sheet name="3.7.3" sheetId="8" r:id="rId8"/>
    <sheet name="3.8.2 Бытовая_техника_склад" sheetId="9" r:id="rId9"/>
    <sheet name="3.8.2 Бытовая_техника_магазин" sheetId="10" r:id="rId10"/>
  </sheets>
  <definedNames>
    <definedName name="solver_adj" localSheetId="0" hidden="1">'3.5 из методички пример'!$B$10:$E$13</definedName>
    <definedName name="solver_adj" localSheetId="1" hidden="1">'3.5.1'!$V$2:$AA$5</definedName>
    <definedName name="solver_adj" localSheetId="2" hidden="1">'3.5.2'!$B$10:$D$13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2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'3.5 из методички пример'!$B$10:$E$13</definedName>
    <definedName name="solver_lhs1" localSheetId="1" hidden="1">'3.5.1'!$AB$2:$AB$5</definedName>
    <definedName name="solver_lhs1" localSheetId="2" hidden="1">'3.5.2'!$B$10:$D$13</definedName>
    <definedName name="solver_lhs2" localSheetId="0" hidden="1">'3.5 из методички пример'!$B$10:$E$13</definedName>
    <definedName name="solver_lhs2" localSheetId="1" hidden="1">'3.5.1'!$V$2:$AA$5</definedName>
    <definedName name="solver_lhs2" localSheetId="2" hidden="1">'3.5.2'!$B$10:$D$13</definedName>
    <definedName name="solver_lhs3" localSheetId="0" hidden="1">'3.5 из методички пример'!$B$14:$E$14</definedName>
    <definedName name="solver_lhs3" localSheetId="1" hidden="1">'3.5.1'!$V$2:$AA$5</definedName>
    <definedName name="solver_lhs3" localSheetId="2" hidden="1">'3.5.2'!$E$10:$E$13</definedName>
    <definedName name="solver_lhs4" localSheetId="0" hidden="1">'3.5 из методички пример'!$F$10:$F$13</definedName>
    <definedName name="solver_lhs4" localSheetId="1" hidden="1">'3.5.1'!$V$6:$AA$6</definedName>
    <definedName name="solver_lhs4" localSheetId="2" hidden="1">'3.5.2'!$E$10:$E$13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4</definedName>
    <definedName name="solver_num" localSheetId="1" hidden="1">4</definedName>
    <definedName name="solver_num" localSheetId="2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'3.5 из методички пример'!$B$16</definedName>
    <definedName name="solver_opt" localSheetId="1" hidden="1">'3.5.1'!$V$8</definedName>
    <definedName name="solver_opt" localSheetId="2" hidden="1">'3.5.2'!$B$16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2</definedName>
    <definedName name="solver_rbv" localSheetId="1" hidden="1">1</definedName>
    <definedName name="solver_rbv" localSheetId="2" hidden="1">1</definedName>
    <definedName name="solver_rel1" localSheetId="0" hidden="1">4</definedName>
    <definedName name="solver_rel1" localSheetId="1" hidden="1">2</definedName>
    <definedName name="solver_rel1" localSheetId="2" hidden="1">4</definedName>
    <definedName name="solver_rel2" localSheetId="0" hidden="1">3</definedName>
    <definedName name="solver_rel2" localSheetId="1" hidden="1">4</definedName>
    <definedName name="solver_rel2" localSheetId="2" hidden="1">3</definedName>
    <definedName name="solver_rel3" localSheetId="0" hidden="1">2</definedName>
    <definedName name="solver_rel3" localSheetId="1" hidden="1">3</definedName>
    <definedName name="solver_rel3" localSheetId="2" hidden="1">2</definedName>
    <definedName name="solver_rel4" localSheetId="0" hidden="1">1</definedName>
    <definedName name="solver_rel4" localSheetId="1" hidden="1">1</definedName>
    <definedName name="solver_rel4" localSheetId="2" hidden="1">2</definedName>
    <definedName name="solver_rhs1" localSheetId="0" hidden="1">целое</definedName>
    <definedName name="solver_rhs1" localSheetId="1" hidden="1">'3.5.1'!$H$3:$H$6</definedName>
    <definedName name="solver_rhs1" localSheetId="2" hidden="1">целое</definedName>
    <definedName name="solver_rhs2" localSheetId="0" hidden="1">0</definedName>
    <definedName name="solver_rhs2" localSheetId="1" hidden="1">целое</definedName>
    <definedName name="solver_rhs2" localSheetId="2" hidden="1">0</definedName>
    <definedName name="solver_rhs3" localSheetId="0" hidden="1">'3.5 из методички пример'!$B$7:$E$7</definedName>
    <definedName name="solver_rhs3" localSheetId="1" hidden="1">0</definedName>
    <definedName name="solver_rhs3" localSheetId="2" hidden="1">'3.5.2'!$E$3:$E$6</definedName>
    <definedName name="solver_rhs4" localSheetId="0" hidden="1">'3.5 из методички пример'!$F$3:$F$6</definedName>
    <definedName name="solver_rhs4" localSheetId="1" hidden="1">'3.5.1'!$B$7:$G$7</definedName>
    <definedName name="solver_rhs4" localSheetId="2" hidden="1">'3.5.2'!$E$3:$E$6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91029"/>
  <pivotCaches>
    <pivotCache cacheId="1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9" l="1"/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I3" i="4"/>
  <c r="H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E3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3" i="4"/>
  <c r="C3" i="4"/>
  <c r="C4" i="5" l="1"/>
  <c r="G9" i="6"/>
  <c r="F9" i="6"/>
  <c r="E9" i="6"/>
  <c r="C9" i="6"/>
  <c r="G4" i="6"/>
  <c r="E4" i="6"/>
  <c r="C4" i="6"/>
  <c r="D7" i="9" l="1"/>
  <c r="D8" i="9"/>
  <c r="D9" i="9"/>
  <c r="D10" i="9"/>
  <c r="D11" i="9"/>
  <c r="D12" i="9"/>
  <c r="D13" i="9"/>
  <c r="D14" i="9"/>
  <c r="D15" i="9"/>
  <c r="D16" i="9"/>
  <c r="D17" i="9"/>
  <c r="D3" i="9"/>
  <c r="D4" i="9"/>
  <c r="D5" i="9"/>
  <c r="D6" i="9"/>
  <c r="C14" i="11" l="1"/>
  <c r="D14" i="11"/>
  <c r="B14" i="11"/>
  <c r="E11" i="11"/>
  <c r="E12" i="11"/>
  <c r="E13" i="11"/>
  <c r="E10" i="11"/>
  <c r="B16" i="11" l="1"/>
  <c r="E6" i="8"/>
  <c r="E7" i="8"/>
  <c r="E8" i="8"/>
  <c r="E9" i="8"/>
  <c r="E10" i="8"/>
  <c r="E11" i="8"/>
  <c r="E12" i="8"/>
  <c r="E13" i="8"/>
  <c r="E14" i="8"/>
  <c r="E15" i="8"/>
  <c r="E16" i="8"/>
  <c r="E17" i="8"/>
  <c r="D4" i="8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3" i="8"/>
  <c r="H9" i="5" l="1"/>
  <c r="F9" i="5"/>
  <c r="D9" i="5"/>
  <c r="B9" i="5"/>
  <c r="I4" i="5"/>
  <c r="H4" i="5"/>
  <c r="F4" i="5"/>
  <c r="D4" i="5"/>
  <c r="B4" i="5"/>
  <c r="I9" i="6"/>
  <c r="H9" i="6"/>
  <c r="D9" i="6"/>
  <c r="B9" i="6"/>
  <c r="H4" i="6"/>
  <c r="F4" i="6"/>
  <c r="D4" i="6"/>
  <c r="B4" i="6"/>
  <c r="AA6" i="3"/>
  <c r="Z6" i="3"/>
  <c r="Y6" i="3"/>
  <c r="X6" i="3"/>
  <c r="W6" i="3"/>
  <c r="V6" i="3"/>
  <c r="AB5" i="3"/>
  <c r="AB4" i="3"/>
  <c r="AB3" i="3"/>
  <c r="AB2" i="3"/>
  <c r="B16" i="3"/>
  <c r="H13" i="3"/>
  <c r="H11" i="3"/>
  <c r="H12" i="3"/>
  <c r="H10" i="3"/>
  <c r="C14" i="3"/>
  <c r="D14" i="3"/>
  <c r="E14" i="3"/>
  <c r="F14" i="3"/>
  <c r="G14" i="3"/>
  <c r="B14" i="3"/>
  <c r="E9" i="5" l="1"/>
  <c r="G9" i="5"/>
  <c r="V8" i="3"/>
  <c r="I9" i="5"/>
  <c r="G4" i="5"/>
  <c r="E4" i="5"/>
  <c r="C9" i="5"/>
  <c r="I4" i="6"/>
  <c r="B16" i="2"/>
  <c r="C14" i="2"/>
  <c r="D14" i="2"/>
  <c r="E14" i="2"/>
  <c r="B14" i="2"/>
  <c r="F11" i="2"/>
  <c r="F12" i="2"/>
  <c r="F13" i="2"/>
  <c r="F10" i="2"/>
</calcChain>
</file>

<file path=xl/sharedStrings.xml><?xml version="1.0" encoding="utf-8"?>
<sst xmlns="http://schemas.openxmlformats.org/spreadsheetml/2006/main" count="246" uniqueCount="111">
  <si>
    <t>Целевая функция</t>
  </si>
  <si>
    <t>СКЛАД</t>
  </si>
  <si>
    <t>Торговая сеть</t>
  </si>
  <si>
    <t>A</t>
  </si>
  <si>
    <t>B</t>
  </si>
  <si>
    <t>C</t>
  </si>
  <si>
    <t>D</t>
  </si>
  <si>
    <t>ТРАНСПОРТНАЯ ЗАДАЧА</t>
  </si>
  <si>
    <t>Предприятие фирмы "4 сезона"</t>
  </si>
  <si>
    <t>Склады</t>
  </si>
  <si>
    <t>Производство продукта в месяца</t>
  </si>
  <si>
    <t>Вместимость на складах</t>
  </si>
  <si>
    <t>Кол-во на складах для доставки</t>
  </si>
  <si>
    <t>Необходимо кол-во для доставки</t>
  </si>
  <si>
    <t>Название статьи</t>
  </si>
  <si>
    <t>Остаток ДС на начало месяца</t>
  </si>
  <si>
    <t>1. Поступления:</t>
  </si>
  <si>
    <t>1.1. Выручка, в том числе</t>
  </si>
  <si>
    <t>1.2. Возврат НДС</t>
  </si>
  <si>
    <t>1.3. Взнос УФ</t>
  </si>
  <si>
    <t>1.4. Прочие поступления</t>
  </si>
  <si>
    <t>2. Платежи:</t>
  </si>
  <si>
    <t>2.1. Взнос в ПВТ</t>
  </si>
  <si>
    <t>2.2. Аренда (коммунальные)</t>
  </si>
  <si>
    <t>2.3. Аренда (офис)</t>
  </si>
  <si>
    <t>2.4. Расходы по оплате труда+налоги</t>
  </si>
  <si>
    <t>2.5. Услуги юридического характера</t>
  </si>
  <si>
    <t>2.6. ИП (управление)</t>
  </si>
  <si>
    <t>2.7. Командировочные расходы</t>
  </si>
  <si>
    <t>2.8. Услуги связи (телефон, интернет)</t>
  </si>
  <si>
    <t>2.9. Услгуи банка</t>
  </si>
  <si>
    <t>2.10. Расходы на подбор и обучение персонала</t>
  </si>
  <si>
    <t>2.11. Канцелярские и хоз.расходы</t>
  </si>
  <si>
    <t>2.12. Чай, кофе, вода</t>
  </si>
  <si>
    <t>2.13. Информационные и консультационные услуги (подписка, консультант+услуги по переводу, 1С)</t>
  </si>
  <si>
    <t>2.14. Приобретение мебели и производственного инвентаря</t>
  </si>
  <si>
    <t>2.15. Приобретение компьютерной техники</t>
  </si>
  <si>
    <t>2.16. Расходы на обслуживание техники и прочие хозяйственные расходы</t>
  </si>
  <si>
    <t>Январь</t>
  </si>
  <si>
    <t>Иное</t>
  </si>
  <si>
    <t>Феварль</t>
  </si>
  <si>
    <t>Март</t>
  </si>
  <si>
    <t>Апрель</t>
  </si>
  <si>
    <t>Январь 2019</t>
  </si>
  <si>
    <t>Февраль 2019</t>
  </si>
  <si>
    <t>Март 2019</t>
  </si>
  <si>
    <t>Апрель 2019</t>
  </si>
  <si>
    <t>RUB</t>
  </si>
  <si>
    <t>USD</t>
  </si>
  <si>
    <t>Названия строк</t>
  </si>
  <si>
    <t>(пусто)</t>
  </si>
  <si>
    <t>Общий итог</t>
  </si>
  <si>
    <t>Сумма по полю Январь</t>
  </si>
  <si>
    <t>Сумма по полю Феварль</t>
  </si>
  <si>
    <t>Сумма по полю Март</t>
  </si>
  <si>
    <t>Сумма по полю Апрель</t>
  </si>
  <si>
    <t>Год</t>
  </si>
  <si>
    <t>Период</t>
  </si>
  <si>
    <t>Продажи,млн. руб.</t>
  </si>
  <si>
    <t>#Н/Д</t>
  </si>
  <si>
    <t>Наименование</t>
  </si>
  <si>
    <t>Номер торгового зала</t>
  </si>
  <si>
    <t>Наличие в магазине</t>
  </si>
  <si>
    <t>Фен электрический Babyliss</t>
  </si>
  <si>
    <t>Чайник электрический IR-1230 1.8л.</t>
  </si>
  <si>
    <t>Фен электрический IR-3134</t>
  </si>
  <si>
    <t>Фен электрический IR-3138</t>
  </si>
  <si>
    <t>Щетка паровая электр. IR-2306</t>
  </si>
  <si>
    <t>Фен электрический IR-3142</t>
  </si>
  <si>
    <t>Набор чайный электрический IR-1502</t>
  </si>
  <si>
    <t>Кипятильник 5000Вт IR-9001</t>
  </si>
  <si>
    <t>Машинка д/созд.локонов BaByliss Pro</t>
  </si>
  <si>
    <t>IR-3350 Машинка для стрижки аккумул</t>
  </si>
  <si>
    <t>Бритва IR-3019</t>
  </si>
  <si>
    <t>Весы кухонные электр. IR-7119</t>
  </si>
  <si>
    <t>Пульт телевизион.вытянутый 669-199</t>
  </si>
  <si>
    <t>Пульт телевизион.округлый 669-201</t>
  </si>
  <si>
    <t>Кофемолка белая IR-5303</t>
  </si>
  <si>
    <t>Соковыжималка IR-5073</t>
  </si>
  <si>
    <t>Артикул</t>
  </si>
  <si>
    <t>Цена</t>
  </si>
  <si>
    <t>Фен электрический IR-3141</t>
  </si>
  <si>
    <t>Чайник электрический IR-1230 1.8.л.</t>
  </si>
  <si>
    <t>0016722</t>
  </si>
  <si>
    <t>0016723</t>
  </si>
  <si>
    <t>0016724</t>
  </si>
  <si>
    <t>0016725</t>
  </si>
  <si>
    <t>0016726</t>
  </si>
  <si>
    <t>0016727</t>
  </si>
  <si>
    <t>0016728</t>
  </si>
  <si>
    <t>0016729</t>
  </si>
  <si>
    <t>0016730</t>
  </si>
  <si>
    <t>0016731</t>
  </si>
  <si>
    <t>0016732</t>
  </si>
  <si>
    <t>0016733</t>
  </si>
  <si>
    <t>0016734</t>
  </si>
  <si>
    <t>0016735</t>
  </si>
  <si>
    <t>0016736</t>
  </si>
  <si>
    <t>0016737</t>
  </si>
  <si>
    <t>есть</t>
  </si>
  <si>
    <t>остутствует</t>
  </si>
  <si>
    <t>Количество номеров в разных корпусах</t>
  </si>
  <si>
    <t>Количество отдыхающих в номере</t>
  </si>
  <si>
    <t>Люкс</t>
  </si>
  <si>
    <t>Студия</t>
  </si>
  <si>
    <t>I категория</t>
  </si>
  <si>
    <t>Стоимость строительства 1 корпуса (млн. руб.)</t>
  </si>
  <si>
    <t>Необходимое кол-во номеров в комплексе</t>
  </si>
  <si>
    <t>BYN</t>
  </si>
  <si>
    <t>Доллары</t>
  </si>
  <si>
    <t>Национальная валюта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</si>
</sst>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[$₽-419]_-;\-* #,##0.00\ [$₽-419]_-;_-* &quot;-&quot;??\ [$₽-419]_-;_-@_-"/>
    <numFmt numFmtId="165" formatCode="_-[$$-409]* #,##0.00_ ;_-[$$-409]* \-#,##0.00\ ;_-[$$-409]* &quot;-&quot;??_ ;_-@_ "/>
    <numFmt numFmtId="166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/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7" borderId="19" xfId="0" applyNumberFormat="1" applyFill="1" applyBorder="1"/>
    <xf numFmtId="164" fontId="0" fillId="0" borderId="12" xfId="0" applyNumberFormat="1" applyBorder="1"/>
    <xf numFmtId="165" fontId="0" fillId="0" borderId="15" xfId="0" applyNumberFormat="1" applyBorder="1" applyAlignment="1">
      <alignment horizontal="left"/>
    </xf>
    <xf numFmtId="164" fontId="0" fillId="0" borderId="13" xfId="0" applyNumberFormat="1" applyBorder="1"/>
    <xf numFmtId="164" fontId="0" fillId="0" borderId="17" xfId="0" applyNumberFormat="1" applyBorder="1"/>
    <xf numFmtId="165" fontId="0" fillId="7" borderId="20" xfId="0" applyNumberFormat="1" applyFill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8" xfId="0" applyNumberFormat="1" applyBorder="1"/>
    <xf numFmtId="165" fontId="0" fillId="7" borderId="20" xfId="0" applyNumberFormat="1" applyFill="1" applyBorder="1" applyAlignment="1">
      <alignment horizontal="left"/>
    </xf>
    <xf numFmtId="165" fontId="0" fillId="0" borderId="18" xfId="0" applyNumberFormat="1" applyBorder="1" applyAlignment="1">
      <alignment horizontal="left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6" fontId="0" fillId="0" borderId="1" xfId="0" applyNumberFormat="1" applyBorder="1"/>
    <xf numFmtId="49" fontId="0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164" fontId="0" fillId="7" borderId="23" xfId="0" applyNumberFormat="1" applyFill="1" applyBorder="1"/>
    <xf numFmtId="164" fontId="0" fillId="7" borderId="20" xfId="0" applyNumberFormat="1" applyFill="1" applyBorder="1"/>
    <xf numFmtId="0" fontId="0" fillId="0" borderId="14" xfId="0" applyBorder="1" applyAlignment="1">
      <alignment horizontal="center" vertical="center"/>
    </xf>
    <xf numFmtId="164" fontId="0" fillId="0" borderId="9" xfId="0" applyNumberFormat="1" applyBorder="1"/>
    <xf numFmtId="164" fontId="0" fillId="7" borderId="26" xfId="0" applyNumberFormat="1" applyFill="1" applyBorder="1"/>
    <xf numFmtId="164" fontId="0" fillId="0" borderId="6" xfId="0" applyNumberFormat="1" applyBorder="1"/>
    <xf numFmtId="164" fontId="0" fillId="0" borderId="27" xfId="0" applyNumberFormat="1" applyBorder="1"/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164" fontId="0" fillId="7" borderId="28" xfId="0" applyNumberFormat="1" applyFill="1" applyBorder="1"/>
    <xf numFmtId="0" fontId="4" fillId="0" borderId="21" xfId="0" applyFont="1" applyBorder="1" applyAlignment="1">
      <alignment wrapText="1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1" xfId="0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10" borderId="1" xfId="0" applyFont="1" applyFill="1" applyBorder="1"/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255"/>
    </xf>
    <xf numFmtId="0" fontId="0" fillId="4" borderId="10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0" fillId="3" borderId="25" xfId="0" applyNumberFormat="1" applyFill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49" fontId="0" fillId="3" borderId="24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Экспоненциальное сглаживание</a:t>
            </a:r>
          </a:p>
        </c:rich>
      </c:tx>
      <c:layout>
        <c:manualLayout>
          <c:xMode val="edge"/>
          <c:yMode val="edge"/>
          <c:x val="0.22043409081236107"/>
          <c:y val="1.30029967207235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40392151727164"/>
          <c:y val="0.15431187477682498"/>
          <c:w val="0.56784025600933707"/>
          <c:h val="0.74560346428834379"/>
        </c:manualLayout>
      </c:layout>
      <c:lineChart>
        <c:grouping val="standard"/>
        <c:varyColors val="0"/>
        <c:ser>
          <c:idx val="0"/>
          <c:order val="0"/>
          <c:tx>
            <c:v>Фактический</c:v>
          </c:tx>
          <c:trendline>
            <c:spPr>
              <a:ln>
                <a:solidFill>
                  <a:srgbClr val="00B050"/>
                </a:solidFill>
              </a:ln>
            </c:spPr>
            <c:trendlineType val="poly"/>
            <c:order val="6"/>
            <c:dispRSqr val="1"/>
            <c:dispEq val="1"/>
            <c:trendlineLbl>
              <c:layout>
                <c:manualLayout>
                  <c:x val="9.2822982265441473E-2"/>
                  <c:y val="-0.1207976722092043"/>
                </c:manualLayout>
              </c:layout>
              <c:numFmt formatCode="General" sourceLinked="0"/>
            </c:trendlineLbl>
          </c:trendline>
          <c:trendline>
            <c:spPr>
              <a:ln>
                <a:solidFill>
                  <a:srgbClr val="FF0000"/>
                </a:solidFill>
                <a:prstDash val="solid"/>
              </a:ln>
            </c:spPr>
            <c:trendlineType val="linear"/>
            <c:forward val="3"/>
            <c:dispRSqr val="1"/>
            <c:dispEq val="1"/>
            <c:trendlineLbl>
              <c:layout>
                <c:manualLayout>
                  <c:x val="-3.7291409526491029E-2"/>
                  <c:y val="0.37921014809723175"/>
                </c:manualLayout>
              </c:layout>
              <c:numFmt formatCode="General" sourceLinked="0"/>
            </c:trendlineLbl>
          </c:trendline>
          <c:trendline>
            <c:trendlineType val="poly"/>
            <c:order val="6"/>
            <c:forward val="3"/>
            <c:dispRSqr val="0"/>
            <c:dispEq val="0"/>
          </c:trendline>
          <c:val>
            <c:numRef>
              <c:f>'3.7.3'!$C$2:$C$17</c:f>
              <c:numCache>
                <c:formatCode>General</c:formatCode>
                <c:ptCount val="16"/>
                <c:pt idx="0">
                  <c:v>173</c:v>
                </c:pt>
                <c:pt idx="1">
                  <c:v>250</c:v>
                </c:pt>
                <c:pt idx="2">
                  <c:v>175</c:v>
                </c:pt>
                <c:pt idx="3">
                  <c:v>268</c:v>
                </c:pt>
                <c:pt idx="4">
                  <c:v>257</c:v>
                </c:pt>
                <c:pt idx="5">
                  <c:v>308</c:v>
                </c:pt>
                <c:pt idx="6">
                  <c:v>379</c:v>
                </c:pt>
                <c:pt idx="7">
                  <c:v>351</c:v>
                </c:pt>
                <c:pt idx="8">
                  <c:v>450</c:v>
                </c:pt>
                <c:pt idx="9">
                  <c:v>487</c:v>
                </c:pt>
                <c:pt idx="10">
                  <c:v>370</c:v>
                </c:pt>
                <c:pt idx="11">
                  <c:v>389</c:v>
                </c:pt>
                <c:pt idx="12">
                  <c:v>436</c:v>
                </c:pt>
                <c:pt idx="13">
                  <c:v>459</c:v>
                </c:pt>
                <c:pt idx="14">
                  <c:v>420</c:v>
                </c:pt>
                <c:pt idx="15">
                  <c:v>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42-4444-9F05-DCE3A21BB8E0}"/>
            </c:ext>
          </c:extLst>
        </c:ser>
        <c:ser>
          <c:idx val="1"/>
          <c:order val="1"/>
          <c:tx>
            <c:v>Прогноз</c:v>
          </c:tx>
          <c:val>
            <c:numRef>
              <c:f>'3.7.3'!$D$2:$D$17</c:f>
              <c:numCache>
                <c:formatCode>General</c:formatCode>
                <c:ptCount val="16"/>
                <c:pt idx="0">
                  <c:v>0</c:v>
                </c:pt>
                <c:pt idx="1">
                  <c:v>173</c:v>
                </c:pt>
                <c:pt idx="2">
                  <c:v>226.9</c:v>
                </c:pt>
                <c:pt idx="3">
                  <c:v>190.57</c:v>
                </c:pt>
                <c:pt idx="4">
                  <c:v>244.77099999999999</c:v>
                </c:pt>
                <c:pt idx="5">
                  <c:v>253.33129999999997</c:v>
                </c:pt>
                <c:pt idx="6">
                  <c:v>291.59938999999997</c:v>
                </c:pt>
                <c:pt idx="7">
                  <c:v>352.77981699999998</c:v>
                </c:pt>
                <c:pt idx="8">
                  <c:v>351.53394509999998</c:v>
                </c:pt>
                <c:pt idx="9">
                  <c:v>420.46018352999999</c:v>
                </c:pt>
                <c:pt idx="10">
                  <c:v>467.03805505899999</c:v>
                </c:pt>
                <c:pt idx="11">
                  <c:v>399.11141651769998</c:v>
                </c:pt>
                <c:pt idx="12">
                  <c:v>392.03342495530995</c:v>
                </c:pt>
                <c:pt idx="13">
                  <c:v>422.81002748659296</c:v>
                </c:pt>
                <c:pt idx="14">
                  <c:v>448.14300824597785</c:v>
                </c:pt>
                <c:pt idx="15">
                  <c:v>428.44290247379331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42-4444-9F05-DCE3A21BB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298896"/>
        <c:axId val="1699499472"/>
      </c:lineChart>
      <c:catAx>
        <c:axId val="160929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Точка данных</a:t>
                </a:r>
              </a:p>
            </c:rich>
          </c:tx>
          <c:overlay val="0"/>
        </c:title>
        <c:majorTickMark val="out"/>
        <c:minorTickMark val="none"/>
        <c:tickLblPos val="nextTo"/>
        <c:crossAx val="1699499472"/>
        <c:crosses val="autoZero"/>
        <c:auto val="1"/>
        <c:lblAlgn val="ctr"/>
        <c:lblOffset val="100"/>
        <c:noMultiLvlLbl val="0"/>
      </c:catAx>
      <c:valAx>
        <c:axId val="1699499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Значение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09298896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612320</xdr:colOff>
      <xdr:row>1</xdr:row>
      <xdr:rowOff>6349</xdr:rowOff>
    </xdr:from>
    <xdr:to>
      <xdr:col>17</xdr:col>
      <xdr:colOff>612320</xdr:colOff>
      <xdr:row>28</xdr:row>
      <xdr:rowOff>173869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2D20370-4473-4EC7-9AC8-3D50CA764D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Екатерина Селиванова" refreshedDate="43790.777642476853" createdVersion="6" refreshedVersion="6" minRefreshableVersion="3" recordCount="24" xr:uid="{115B75EC-FB46-40F5-B4C5-096F194CD03B}">
  <cacheSource type="worksheet">
    <worksheetSource ref="A1:I25" sheet="3.6.3 Вспомогательный"/>
  </cacheSource>
  <cacheFields count="9">
    <cacheField name="Название статьи" numFmtId="0">
      <sharedItems containsBlank="1" count="24">
        <m/>
        <s v="Остаток ДС на начало месяца"/>
        <s v="1. Поступления:"/>
        <s v="1.1. Выручка, в том числе"/>
        <s v="1.2. Возврат НДС"/>
        <s v="1.3. Взнос УФ"/>
        <s v="1.4. Прочие поступления"/>
        <s v="2. Платежи:"/>
        <s v="2.1. Взнос в ПВТ"/>
        <s v="2.2. Аренда (коммунальные)"/>
        <s v="2.3. Аренда (офис)"/>
        <s v="2.4. Расходы по оплате труда+налоги"/>
        <s v="2.5. Услуги юридического характера"/>
        <s v="2.6. ИП (управление)"/>
        <s v="2.7. Командировочные расходы"/>
        <s v="2.8. Услуги связи (телефон, интернет)"/>
        <s v="2.9. Услгуи банка"/>
        <s v="2.10. Расходы на подбор и обучение персонала"/>
        <s v="2.11. Канцелярские и хоз.расходы"/>
        <s v="2.12. Чай, кофе, вода"/>
        <s v="2.13. Информационные и консультационные услуги (подписка, консультант+услуги по переводу, 1С)"/>
        <s v="2.14. Приобретение мебели и производственного инвентаря"/>
        <s v="2.15. Приобретение компьютерной техники"/>
        <s v="2.16. Расходы на обслуживание техники и прочие хозяйственные расходы"/>
      </sharedItems>
    </cacheField>
    <cacheField name="Январь" numFmtId="0">
      <sharedItems containsString="0" containsBlank="1" containsNumber="1" minValue="0" maxValue="6950.59"/>
    </cacheField>
    <cacheField name="Иное" numFmtId="0">
      <sharedItems containsString="0" containsBlank="1" containsNumber="1" containsInteger="1" minValue="0" maxValue="46815"/>
    </cacheField>
    <cacheField name="Феварль" numFmtId="0">
      <sharedItems containsString="0" containsBlank="1" containsNumber="1" minValue="-6064.41" maxValue="58908.13"/>
    </cacheField>
    <cacheField name="Иное2" numFmtId="0">
      <sharedItems containsString="0" containsBlank="1" containsNumber="1" minValue="-23304.32" maxValue="138850"/>
    </cacheField>
    <cacheField name="Март" numFmtId="0">
      <sharedItems containsString="0" containsBlank="1" containsNumber="1" minValue="-64726.91" maxValue="20134.48"/>
    </cacheField>
    <cacheField name="Иное3" numFmtId="0">
      <sharedItems containsString="0" containsBlank="1" containsNumber="1" minValue="-224792.81" maxValue="53925"/>
    </cacheField>
    <cacheField name="Апрель" numFmtId="0">
      <sharedItems containsString="0" containsBlank="1" containsNumber="1" minValue="-84700.74" maxValue="300373.27"/>
    </cacheField>
    <cacheField name="Иное4" numFmtId="0">
      <sharedItems containsString="0" containsBlank="1" containsNumber="1" minValue="-292314.62" maxValue="473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m/>
    <m/>
    <m/>
    <m/>
    <m/>
    <m/>
    <m/>
    <m/>
  </r>
  <r>
    <x v="1"/>
    <n v="4.33"/>
    <n v="144"/>
    <n v="-6064.41"/>
    <n v="-23304.32"/>
    <n v="-64726.91"/>
    <n v="-224792.81"/>
    <n v="-84700.74"/>
    <n v="-292314.62"/>
  </r>
  <r>
    <x v="2"/>
    <n v="313.44"/>
    <n v="94"/>
    <n v="5.2"/>
    <n v="99"/>
    <n v="18.419999999999998"/>
    <n v="40"/>
    <n v="300373.27"/>
    <n v="1613.87"/>
  </r>
  <r>
    <x v="3"/>
    <n v="0"/>
    <n v="0"/>
    <n v="1"/>
    <n v="3"/>
    <n v="0"/>
    <n v="0"/>
    <n v="300004"/>
    <n v="354"/>
  </r>
  <r>
    <x v="4"/>
    <n v="1.38"/>
    <n v="88"/>
    <n v="1.41"/>
    <n v="90"/>
    <n v="2.83"/>
    <n v="6"/>
    <n v="0"/>
    <n v="0"/>
  </r>
  <r>
    <x v="5"/>
    <n v="0"/>
    <n v="0"/>
    <n v="0"/>
    <n v="0"/>
    <n v="0.02"/>
    <n v="1"/>
    <n v="0"/>
    <n v="0"/>
  </r>
  <r>
    <x v="6"/>
    <n v="312.06"/>
    <n v="6"/>
    <n v="2.79"/>
    <n v="6"/>
    <n v="15.57"/>
    <n v="33"/>
    <n v="369.27"/>
    <n v="1259.8699999999999"/>
  </r>
  <r>
    <x v="7"/>
    <n v="6950.59"/>
    <n v="46815"/>
    <n v="58908.13"/>
    <n v="138850"/>
    <n v="20134.48"/>
    <n v="53925"/>
    <n v="18628.79"/>
    <n v="47380"/>
  </r>
  <r>
    <x v="8"/>
    <n v="0"/>
    <n v="0"/>
    <n v="0"/>
    <n v="0"/>
    <n v="0"/>
    <n v="0"/>
    <n v="0"/>
    <n v="0"/>
  </r>
  <r>
    <x v="9"/>
    <n v="2406.96"/>
    <n v="10000"/>
    <n v="187.5"/>
    <n v="12000"/>
    <n v="0"/>
    <n v="0"/>
    <n v="0"/>
    <n v="0"/>
  </r>
  <r>
    <x v="10"/>
    <n v="0"/>
    <n v="0"/>
    <n v="0"/>
    <n v="0"/>
    <n v="109.38"/>
    <n v="7000"/>
    <n v="3330.16"/>
    <n v="7000"/>
  </r>
  <r>
    <x v="11"/>
    <n v="30.66"/>
    <n v="65"/>
    <n v="55762.080000000002"/>
    <n v="120000"/>
    <n v="0"/>
    <n v="0"/>
    <n v="0"/>
    <n v="0"/>
  </r>
  <r>
    <x v="12"/>
    <n v="0"/>
    <n v="0"/>
    <n v="0"/>
    <n v="0"/>
    <n v="13207.55"/>
    <n v="28000"/>
    <n v="0"/>
    <n v="0"/>
  </r>
  <r>
    <x v="13"/>
    <n v="0"/>
    <n v="0"/>
    <n v="0"/>
    <n v="0"/>
    <n v="0"/>
    <n v="0"/>
    <n v="0"/>
    <n v="0"/>
  </r>
  <r>
    <x v="14"/>
    <n v="3185.23"/>
    <n v="31000"/>
    <n v="2788.1"/>
    <n v="6000"/>
    <n v="0"/>
    <n v="0"/>
    <n v="2908.83"/>
    <n v="9500"/>
  </r>
  <r>
    <x v="15"/>
    <n v="0"/>
    <n v="0"/>
    <n v="0"/>
    <n v="0"/>
    <n v="0"/>
    <n v="0"/>
    <n v="237.87"/>
    <n v="500"/>
  </r>
  <r>
    <x v="16"/>
    <n v="0"/>
    <n v="0"/>
    <n v="0"/>
    <n v="0"/>
    <n v="5660.77"/>
    <n v="12025"/>
    <n v="0"/>
    <n v="0"/>
  </r>
  <r>
    <x v="17"/>
    <n v="0"/>
    <n v="0"/>
    <n v="0"/>
    <n v="0"/>
    <n v="141.51"/>
    <n v="300"/>
    <n v="77.72"/>
    <n v="5000"/>
  </r>
  <r>
    <x v="18"/>
    <n v="116.44"/>
    <n v="250"/>
    <n v="7.81"/>
    <n v="500"/>
    <n v="1.56"/>
    <n v="100"/>
    <n v="180.78"/>
    <n v="380"/>
  </r>
  <r>
    <x v="19"/>
    <n v="0"/>
    <n v="0"/>
    <n v="162.63999999999999"/>
    <n v="350"/>
    <n v="0"/>
    <n v="0"/>
    <n v="0"/>
    <n v="0"/>
  </r>
  <r>
    <x v="20"/>
    <n v="1164.42"/>
    <n v="2500"/>
    <n v="0"/>
    <n v="0"/>
    <n v="0"/>
    <n v="0"/>
    <n v="0"/>
    <n v="0"/>
  </r>
  <r>
    <x v="21"/>
    <n v="0"/>
    <n v="0"/>
    <n v="0"/>
    <n v="0"/>
    <n v="70.31"/>
    <n v="4500"/>
    <n v="11893.43"/>
    <n v="25000"/>
  </r>
  <r>
    <x v="22"/>
    <n v="0"/>
    <n v="0"/>
    <n v="0"/>
    <n v="0"/>
    <n v="0"/>
    <n v="0"/>
    <n v="0"/>
    <n v="0"/>
  </r>
  <r>
    <x v="23"/>
    <n v="46.88"/>
    <n v="3000"/>
    <n v="0"/>
    <n v="0"/>
    <n v="943.4"/>
    <n v="20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33F0A6-7DF5-487F-BF3D-0F9B56BEB34A}" name="Сводная таблица1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1:E26" firstHeaderRow="0" firstDataRow="1" firstDataCol="1"/>
  <pivotFields count="9">
    <pivotField axis="axisRow" showAll="0">
      <items count="25">
        <item x="2"/>
        <item x="3"/>
        <item x="4"/>
        <item x="5"/>
        <item x="6"/>
        <item x="7"/>
        <item x="8"/>
        <item x="17"/>
        <item x="18"/>
        <item x="19"/>
        <item x="20"/>
        <item x="21"/>
        <item x="22"/>
        <item x="23"/>
        <item x="9"/>
        <item x="10"/>
        <item x="11"/>
        <item x="12"/>
        <item x="13"/>
        <item x="14"/>
        <item x="15"/>
        <item x="16"/>
        <item x="1"/>
        <item x="0"/>
        <item t="default"/>
      </items>
    </pivotField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по полю Январь" fld="1" baseField="0" baseItem="0"/>
    <dataField name="Сумма по полю Феварль" fld="3" baseField="0" baseItem="0"/>
    <dataField name="Сумма по полю Март" fld="5" baseField="0" baseItem="0"/>
    <dataField name="Сумма по полю Апрель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3775-CEFA-4070-8EE5-8B7517AC249A}">
  <dimension ref="A1:F16"/>
  <sheetViews>
    <sheetView workbookViewId="0">
      <selection activeCell="G7" sqref="G7"/>
    </sheetView>
  </sheetViews>
  <sheetFormatPr defaultRowHeight="14.5" x14ac:dyDescent="0.35"/>
  <cols>
    <col min="1" max="1" width="17.90625" customWidth="1"/>
    <col min="6" max="6" width="19.81640625" customWidth="1"/>
  </cols>
  <sheetData>
    <row r="1" spans="1:6" x14ac:dyDescent="0.35">
      <c r="A1" s="82" t="s">
        <v>1</v>
      </c>
      <c r="B1" s="86" t="s">
        <v>2</v>
      </c>
      <c r="C1" s="86"/>
      <c r="D1" s="86"/>
      <c r="E1" s="86"/>
      <c r="F1" s="84" t="s">
        <v>12</v>
      </c>
    </row>
    <row r="2" spans="1:6" x14ac:dyDescent="0.35">
      <c r="A2" s="83"/>
      <c r="B2" s="5">
        <v>1</v>
      </c>
      <c r="C2" s="5">
        <v>2</v>
      </c>
      <c r="D2" s="5">
        <v>3</v>
      </c>
      <c r="E2" s="5">
        <v>4</v>
      </c>
      <c r="F2" s="85"/>
    </row>
    <row r="3" spans="1:6" x14ac:dyDescent="0.35">
      <c r="A3" s="5" t="s">
        <v>3</v>
      </c>
      <c r="B3" s="4">
        <v>4</v>
      </c>
      <c r="C3" s="4">
        <v>5</v>
      </c>
      <c r="D3" s="4">
        <v>5</v>
      </c>
      <c r="E3" s="4">
        <v>7</v>
      </c>
      <c r="F3" s="4">
        <v>100</v>
      </c>
    </row>
    <row r="4" spans="1:6" x14ac:dyDescent="0.35">
      <c r="A4" s="5" t="s">
        <v>4</v>
      </c>
      <c r="B4" s="4">
        <v>8</v>
      </c>
      <c r="C4" s="4">
        <v>7</v>
      </c>
      <c r="D4" s="4">
        <v>5</v>
      </c>
      <c r="E4" s="4">
        <v>4</v>
      </c>
      <c r="F4" s="4">
        <v>120</v>
      </c>
    </row>
    <row r="5" spans="1:6" x14ac:dyDescent="0.35">
      <c r="A5" s="5" t="s">
        <v>5</v>
      </c>
      <c r="B5" s="4">
        <v>9</v>
      </c>
      <c r="C5" s="4">
        <v>6</v>
      </c>
      <c r="D5" s="4">
        <v>4</v>
      </c>
      <c r="E5" s="4">
        <v>5</v>
      </c>
      <c r="F5" s="4">
        <v>150</v>
      </c>
    </row>
    <row r="6" spans="1:6" x14ac:dyDescent="0.35">
      <c r="A6" s="5" t="s">
        <v>6</v>
      </c>
      <c r="B6" s="4">
        <v>3</v>
      </c>
      <c r="C6" s="4">
        <v>2</v>
      </c>
      <c r="D6" s="4">
        <v>9</v>
      </c>
      <c r="E6" s="4">
        <v>3</v>
      </c>
      <c r="F6" s="4">
        <v>130</v>
      </c>
    </row>
    <row r="7" spans="1:6" ht="29" x14ac:dyDescent="0.35">
      <c r="A7" s="22" t="s">
        <v>13</v>
      </c>
      <c r="B7" s="4">
        <v>140</v>
      </c>
      <c r="C7" s="4">
        <v>130</v>
      </c>
      <c r="D7" s="4">
        <v>90</v>
      </c>
      <c r="E7" s="4">
        <v>140</v>
      </c>
      <c r="F7" s="4"/>
    </row>
    <row r="8" spans="1:6" x14ac:dyDescent="0.35">
      <c r="A8" s="1"/>
    </row>
    <row r="9" spans="1:6" x14ac:dyDescent="0.35">
      <c r="A9" s="30"/>
      <c r="B9" s="28">
        <v>1</v>
      </c>
      <c r="C9" s="5">
        <v>2</v>
      </c>
      <c r="D9" s="5">
        <v>3</v>
      </c>
      <c r="E9" s="23">
        <v>4</v>
      </c>
      <c r="F9" s="31"/>
    </row>
    <row r="10" spans="1:6" x14ac:dyDescent="0.35">
      <c r="A10" s="29" t="s">
        <v>3</v>
      </c>
      <c r="B10" s="11">
        <v>100</v>
      </c>
      <c r="C10" s="11">
        <v>0</v>
      </c>
      <c r="D10" s="11">
        <v>0</v>
      </c>
      <c r="E10" s="11">
        <v>0</v>
      </c>
      <c r="F10" s="7">
        <f>SUM(B10:E10)</f>
        <v>100</v>
      </c>
    </row>
    <row r="11" spans="1:6" x14ac:dyDescent="0.35">
      <c r="A11" s="5" t="s">
        <v>4</v>
      </c>
      <c r="B11" s="11">
        <v>0</v>
      </c>
      <c r="C11" s="11">
        <v>0</v>
      </c>
      <c r="D11" s="11">
        <v>0</v>
      </c>
      <c r="E11" s="11">
        <v>120</v>
      </c>
      <c r="F11" s="4">
        <f t="shared" ref="F11:F13" si="0">SUM(B11:E11)</f>
        <v>120</v>
      </c>
    </row>
    <row r="12" spans="1:6" x14ac:dyDescent="0.35">
      <c r="A12" s="5" t="s">
        <v>5</v>
      </c>
      <c r="B12" s="11">
        <v>0</v>
      </c>
      <c r="C12" s="11">
        <v>40</v>
      </c>
      <c r="D12" s="11">
        <v>90</v>
      </c>
      <c r="E12" s="11">
        <v>20</v>
      </c>
      <c r="F12" s="4">
        <f t="shared" si="0"/>
        <v>150</v>
      </c>
    </row>
    <row r="13" spans="1:6" x14ac:dyDescent="0.35">
      <c r="A13" s="25" t="s">
        <v>6</v>
      </c>
      <c r="B13" s="11">
        <v>40</v>
      </c>
      <c r="C13" s="11">
        <v>90</v>
      </c>
      <c r="D13" s="11">
        <v>0</v>
      </c>
      <c r="E13" s="11">
        <v>0</v>
      </c>
      <c r="F13" s="6">
        <f t="shared" si="0"/>
        <v>130</v>
      </c>
    </row>
    <row r="14" spans="1:6" x14ac:dyDescent="0.35">
      <c r="A14" s="26"/>
      <c r="B14" s="24">
        <f>SUM(B10:B13)</f>
        <v>140</v>
      </c>
      <c r="C14" s="4">
        <f t="shared" ref="C14:E14" si="1">SUM(C10:C13)</f>
        <v>130</v>
      </c>
      <c r="D14" s="4">
        <f t="shared" si="1"/>
        <v>90</v>
      </c>
      <c r="E14" s="8">
        <f t="shared" si="1"/>
        <v>140</v>
      </c>
      <c r="F14" s="27"/>
    </row>
    <row r="16" spans="1:6" x14ac:dyDescent="0.35">
      <c r="A16" s="10" t="s">
        <v>0</v>
      </c>
      <c r="B16" s="2">
        <f>SUMPRODUCT(B3:E6,B10:E13)</f>
        <v>1880</v>
      </c>
    </row>
  </sheetData>
  <mergeCells count="3">
    <mergeCell ref="A1:A2"/>
    <mergeCell ref="F1:F2"/>
    <mergeCell ref="B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31B0A-557C-4CEA-8E54-6D202E9044E3}">
  <dimension ref="A1:C17"/>
  <sheetViews>
    <sheetView workbookViewId="0">
      <selection activeCell="A20" sqref="A20"/>
    </sheetView>
  </sheetViews>
  <sheetFormatPr defaultRowHeight="14.5" x14ac:dyDescent="0.35"/>
  <cols>
    <col min="1" max="1" width="33.7265625" bestFit="1" customWidth="1"/>
    <col min="2" max="2" width="20.26953125" bestFit="1" customWidth="1"/>
    <col min="3" max="3" width="18.36328125" bestFit="1" customWidth="1"/>
  </cols>
  <sheetData>
    <row r="1" spans="1:3" x14ac:dyDescent="0.35">
      <c r="A1" s="45" t="s">
        <v>60</v>
      </c>
      <c r="B1" s="45" t="s">
        <v>61</v>
      </c>
      <c r="C1" s="45" t="s">
        <v>62</v>
      </c>
    </row>
    <row r="2" spans="1:3" x14ac:dyDescent="0.35">
      <c r="A2" s="2" t="s">
        <v>72</v>
      </c>
      <c r="B2" s="4">
        <v>2</v>
      </c>
      <c r="C2" s="4" t="s">
        <v>99</v>
      </c>
    </row>
    <row r="3" spans="1:3" x14ac:dyDescent="0.35">
      <c r="A3" s="2" t="s">
        <v>73</v>
      </c>
      <c r="B3" s="4">
        <v>2</v>
      </c>
      <c r="C3" s="4" t="s">
        <v>99</v>
      </c>
    </row>
    <row r="4" spans="1:3" x14ac:dyDescent="0.35">
      <c r="A4" s="2" t="s">
        <v>74</v>
      </c>
      <c r="B4" s="4">
        <v>2</v>
      </c>
      <c r="C4" s="4" t="s">
        <v>99</v>
      </c>
    </row>
    <row r="5" spans="1:3" x14ac:dyDescent="0.35">
      <c r="A5" s="2" t="s">
        <v>70</v>
      </c>
      <c r="B5" s="4">
        <v>5</v>
      </c>
      <c r="C5" s="4" t="s">
        <v>99</v>
      </c>
    </row>
    <row r="6" spans="1:3" x14ac:dyDescent="0.35">
      <c r="A6" s="2" t="s">
        <v>77</v>
      </c>
      <c r="B6" s="4">
        <v>2</v>
      </c>
      <c r="C6" s="4" t="s">
        <v>99</v>
      </c>
    </row>
    <row r="7" spans="1:3" x14ac:dyDescent="0.35">
      <c r="A7" s="2" t="s">
        <v>71</v>
      </c>
      <c r="B7" s="4">
        <v>5</v>
      </c>
      <c r="C7" s="4" t="s">
        <v>100</v>
      </c>
    </row>
    <row r="8" spans="1:3" x14ac:dyDescent="0.35">
      <c r="A8" s="2" t="s">
        <v>69</v>
      </c>
      <c r="B8" s="4">
        <v>5</v>
      </c>
      <c r="C8" s="4" t="s">
        <v>99</v>
      </c>
    </row>
    <row r="9" spans="1:3" x14ac:dyDescent="0.35">
      <c r="A9" s="2" t="s">
        <v>75</v>
      </c>
      <c r="B9" s="4">
        <v>3</v>
      </c>
      <c r="C9" s="4" t="s">
        <v>99</v>
      </c>
    </row>
    <row r="10" spans="1:3" x14ac:dyDescent="0.35">
      <c r="A10" s="2" t="s">
        <v>76</v>
      </c>
      <c r="B10" s="4">
        <v>3</v>
      </c>
      <c r="C10" s="4" t="s">
        <v>99</v>
      </c>
    </row>
    <row r="11" spans="1:3" x14ac:dyDescent="0.35">
      <c r="A11" s="2" t="s">
        <v>78</v>
      </c>
      <c r="B11" s="4">
        <v>2</v>
      </c>
      <c r="C11" s="4" t="s">
        <v>100</v>
      </c>
    </row>
    <row r="12" spans="1:3" x14ac:dyDescent="0.35">
      <c r="A12" s="2" t="s">
        <v>63</v>
      </c>
      <c r="B12" s="4">
        <v>4</v>
      </c>
      <c r="C12" s="4" t="s">
        <v>99</v>
      </c>
    </row>
    <row r="13" spans="1:3" x14ac:dyDescent="0.35">
      <c r="A13" s="2" t="s">
        <v>65</v>
      </c>
      <c r="B13" s="4">
        <v>1</v>
      </c>
      <c r="C13" s="4" t="s">
        <v>99</v>
      </c>
    </row>
    <row r="14" spans="1:3" x14ac:dyDescent="0.35">
      <c r="A14" s="2" t="s">
        <v>66</v>
      </c>
      <c r="B14" s="4">
        <v>2</v>
      </c>
      <c r="C14" s="4" t="s">
        <v>99</v>
      </c>
    </row>
    <row r="15" spans="1:3" x14ac:dyDescent="0.35">
      <c r="A15" s="2" t="s">
        <v>68</v>
      </c>
      <c r="B15" s="4">
        <v>3</v>
      </c>
      <c r="C15" s="4" t="s">
        <v>99</v>
      </c>
    </row>
    <row r="16" spans="1:3" x14ac:dyDescent="0.35">
      <c r="A16" s="2" t="s">
        <v>64</v>
      </c>
      <c r="B16" s="4">
        <v>3</v>
      </c>
      <c r="C16" s="4" t="s">
        <v>99</v>
      </c>
    </row>
    <row r="17" spans="1:3" x14ac:dyDescent="0.35">
      <c r="A17" s="2" t="s">
        <v>67</v>
      </c>
      <c r="B17" s="4">
        <v>3</v>
      </c>
      <c r="C17" s="4" t="s">
        <v>99</v>
      </c>
    </row>
  </sheetData>
  <sortState ref="A2:C17">
    <sortCondition ref="A2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FA63D-7418-4827-824E-8913BB365D76}">
  <dimension ref="A1:AC18"/>
  <sheetViews>
    <sheetView zoomScale="88" workbookViewId="0">
      <selection activeCell="D10" sqref="D10"/>
    </sheetView>
  </sheetViews>
  <sheetFormatPr defaultRowHeight="14.5" x14ac:dyDescent="0.35"/>
  <cols>
    <col min="1" max="1" width="21.81640625" customWidth="1"/>
    <col min="8" max="8" width="16.7265625" customWidth="1"/>
    <col min="11" max="11" width="3.90625" bestFit="1" customWidth="1"/>
  </cols>
  <sheetData>
    <row r="1" spans="1:29" ht="14.5" customHeight="1" x14ac:dyDescent="0.35">
      <c r="A1" s="87" t="s">
        <v>8</v>
      </c>
      <c r="B1" s="88" t="s">
        <v>9</v>
      </c>
      <c r="C1" s="88"/>
      <c r="D1" s="88"/>
      <c r="E1" s="88"/>
      <c r="F1" s="88"/>
      <c r="G1" s="88"/>
      <c r="H1" s="89" t="s">
        <v>10</v>
      </c>
      <c r="K1" s="90" t="s">
        <v>7</v>
      </c>
      <c r="V1" s="13">
        <v>1</v>
      </c>
      <c r="W1" s="13">
        <v>2</v>
      </c>
      <c r="X1" s="13">
        <v>3</v>
      </c>
      <c r="Y1" s="13">
        <v>4</v>
      </c>
      <c r="Z1" s="13">
        <v>5</v>
      </c>
      <c r="AA1" s="13">
        <v>6</v>
      </c>
    </row>
    <row r="2" spans="1:29" x14ac:dyDescent="0.35">
      <c r="A2" s="87"/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89"/>
      <c r="K2" s="90"/>
      <c r="U2" s="18">
        <v>1</v>
      </c>
      <c r="V2" s="4">
        <v>5</v>
      </c>
      <c r="W2" s="4">
        <v>40</v>
      </c>
      <c r="X2" s="4">
        <v>0</v>
      </c>
      <c r="Y2" s="4">
        <v>10</v>
      </c>
      <c r="Z2" s="4">
        <v>45</v>
      </c>
      <c r="AA2" s="4">
        <v>0</v>
      </c>
      <c r="AB2" s="8">
        <f>SUM(V2:AA2)</f>
        <v>100</v>
      </c>
      <c r="AC2" s="11">
        <v>9</v>
      </c>
    </row>
    <row r="3" spans="1:29" x14ac:dyDescent="0.35">
      <c r="A3" s="14">
        <v>1</v>
      </c>
      <c r="B3" s="4">
        <v>1</v>
      </c>
      <c r="C3" s="4">
        <v>5</v>
      </c>
      <c r="D3" s="4">
        <v>2</v>
      </c>
      <c r="E3" s="4">
        <v>2</v>
      </c>
      <c r="F3" s="4">
        <v>1</v>
      </c>
      <c r="G3" s="8">
        <v>6</v>
      </c>
      <c r="H3" s="9">
        <v>100</v>
      </c>
      <c r="K3" s="90"/>
      <c r="U3" s="18">
        <v>2</v>
      </c>
      <c r="V3" s="4">
        <v>0</v>
      </c>
      <c r="W3" s="4">
        <v>0</v>
      </c>
      <c r="X3" s="4">
        <v>0</v>
      </c>
      <c r="Y3" s="4">
        <v>15</v>
      </c>
      <c r="Z3" s="4">
        <v>0</v>
      </c>
      <c r="AA3" s="4">
        <v>0</v>
      </c>
      <c r="AB3" s="8">
        <f t="shared" ref="AB3:AB4" si="0">SUM(V3:AA3)</f>
        <v>15</v>
      </c>
      <c r="AC3" s="11">
        <v>4</v>
      </c>
    </row>
    <row r="4" spans="1:29" x14ac:dyDescent="0.35">
      <c r="A4" s="14">
        <v>2</v>
      </c>
      <c r="B4" s="4">
        <v>3</v>
      </c>
      <c r="C4" s="4">
        <v>6</v>
      </c>
      <c r="D4" s="4">
        <v>2</v>
      </c>
      <c r="E4" s="4">
        <v>4</v>
      </c>
      <c r="F4" s="4">
        <v>3</v>
      </c>
      <c r="G4" s="4">
        <v>3</v>
      </c>
      <c r="H4" s="9">
        <v>15</v>
      </c>
      <c r="I4" s="17"/>
      <c r="K4" s="90"/>
      <c r="U4" s="18">
        <v>3</v>
      </c>
      <c r="V4" s="4">
        <v>25</v>
      </c>
      <c r="W4" s="4">
        <v>0</v>
      </c>
      <c r="X4" s="4">
        <v>55</v>
      </c>
      <c r="Y4" s="4">
        <v>0</v>
      </c>
      <c r="Z4" s="4">
        <v>0</v>
      </c>
      <c r="AA4" s="4">
        <v>10</v>
      </c>
      <c r="AB4" s="8">
        <f t="shared" si="0"/>
        <v>90</v>
      </c>
      <c r="AC4" s="11">
        <v>20</v>
      </c>
    </row>
    <row r="5" spans="1:29" x14ac:dyDescent="0.35">
      <c r="A5" s="14">
        <v>3</v>
      </c>
      <c r="B5" s="4">
        <v>8</v>
      </c>
      <c r="C5" s="4">
        <v>10</v>
      </c>
      <c r="D5" s="4">
        <v>4</v>
      </c>
      <c r="E5" s="4">
        <v>5</v>
      </c>
      <c r="F5" s="4">
        <v>6</v>
      </c>
      <c r="G5" s="4">
        <v>8</v>
      </c>
      <c r="H5" s="9">
        <v>90</v>
      </c>
      <c r="I5" s="17"/>
      <c r="K5" s="90"/>
      <c r="U5" s="18">
        <v>4</v>
      </c>
      <c r="V5" s="4">
        <v>0</v>
      </c>
      <c r="W5" s="4">
        <v>0</v>
      </c>
      <c r="X5" s="4">
        <v>0</v>
      </c>
      <c r="Y5" s="4">
        <v>55</v>
      </c>
      <c r="Z5" s="4">
        <v>0</v>
      </c>
      <c r="AA5" s="4">
        <v>0</v>
      </c>
      <c r="AB5" s="8">
        <f>SUM(V5:AA5)</f>
        <v>55</v>
      </c>
      <c r="AC5" s="11">
        <v>9</v>
      </c>
    </row>
    <row r="6" spans="1:29" x14ac:dyDescent="0.35">
      <c r="A6" s="14">
        <v>4</v>
      </c>
      <c r="B6" s="6">
        <v>7</v>
      </c>
      <c r="C6" s="6">
        <v>3</v>
      </c>
      <c r="D6" s="6">
        <v>7</v>
      </c>
      <c r="E6" s="6">
        <v>9</v>
      </c>
      <c r="F6" s="6">
        <v>1</v>
      </c>
      <c r="G6" s="6">
        <v>2</v>
      </c>
      <c r="H6" s="9">
        <v>55</v>
      </c>
      <c r="K6" s="90"/>
      <c r="V6" s="4">
        <f>SUM(V2:V5)</f>
        <v>30</v>
      </c>
      <c r="W6" s="4">
        <f t="shared" ref="W6" si="1">SUM(W2:W5)</f>
        <v>40</v>
      </c>
      <c r="X6" s="4">
        <f t="shared" ref="X6" si="2">SUM(X2:X5)</f>
        <v>55</v>
      </c>
      <c r="Y6" s="4">
        <f t="shared" ref="Y6" si="3">SUM(Y2:Y5)</f>
        <v>80</v>
      </c>
      <c r="Z6" s="4">
        <f t="shared" ref="Z6" si="4">SUM(Z2:Z5)</f>
        <v>45</v>
      </c>
      <c r="AA6" s="4">
        <f t="shared" ref="AA6" si="5">SUM(AA2:AA5)</f>
        <v>10</v>
      </c>
      <c r="AB6" s="12"/>
    </row>
    <row r="7" spans="1:29" x14ac:dyDescent="0.35">
      <c r="A7" s="3" t="s">
        <v>11</v>
      </c>
      <c r="B7" s="9">
        <v>30</v>
      </c>
      <c r="C7" s="9">
        <v>40</v>
      </c>
      <c r="D7" s="9">
        <v>55</v>
      </c>
      <c r="E7" s="9">
        <v>80</v>
      </c>
      <c r="F7" s="9">
        <v>45</v>
      </c>
      <c r="G7" s="9">
        <v>10</v>
      </c>
      <c r="H7" s="3"/>
      <c r="K7" s="90"/>
    </row>
    <row r="8" spans="1:29" x14ac:dyDescent="0.35">
      <c r="K8" s="90"/>
      <c r="U8" s="3" t="s">
        <v>0</v>
      </c>
      <c r="V8" s="9">
        <f>SUMPRODUCT(B12:G15,V2:AA5)</f>
        <v>4275</v>
      </c>
    </row>
    <row r="9" spans="1:29" x14ac:dyDescent="0.35"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K9" s="90"/>
    </row>
    <row r="10" spans="1:29" x14ac:dyDescent="0.35">
      <c r="A10" s="18">
        <v>1</v>
      </c>
      <c r="B10" s="4">
        <v>30</v>
      </c>
      <c r="C10" s="4">
        <v>0</v>
      </c>
      <c r="D10" s="4">
        <v>0</v>
      </c>
      <c r="E10" s="4">
        <v>40</v>
      </c>
      <c r="F10" s="4">
        <v>30</v>
      </c>
      <c r="G10" s="4">
        <v>0</v>
      </c>
      <c r="H10" s="8">
        <f>SUM(B10:G10)</f>
        <v>100</v>
      </c>
      <c r="I10" s="11">
        <v>4</v>
      </c>
      <c r="K10" s="90"/>
    </row>
    <row r="11" spans="1:29" x14ac:dyDescent="0.35">
      <c r="A11" s="18">
        <v>2</v>
      </c>
      <c r="B11" s="4">
        <v>0</v>
      </c>
      <c r="C11" s="4">
        <v>0</v>
      </c>
      <c r="D11" s="4">
        <v>5</v>
      </c>
      <c r="E11" s="4">
        <v>0</v>
      </c>
      <c r="F11" s="4">
        <v>0</v>
      </c>
      <c r="G11" s="4">
        <v>10</v>
      </c>
      <c r="H11" s="8">
        <f t="shared" ref="H11:H12" si="6">SUM(B11:G11)</f>
        <v>15</v>
      </c>
      <c r="I11" s="11">
        <v>5</v>
      </c>
      <c r="K11" s="90"/>
    </row>
    <row r="12" spans="1:29" x14ac:dyDescent="0.35">
      <c r="A12" s="18">
        <v>3</v>
      </c>
      <c r="B12" s="4">
        <v>0</v>
      </c>
      <c r="C12" s="4">
        <v>0</v>
      </c>
      <c r="D12" s="4">
        <v>50</v>
      </c>
      <c r="E12" s="4">
        <v>40</v>
      </c>
      <c r="F12" s="4">
        <v>0</v>
      </c>
      <c r="G12" s="4">
        <v>0</v>
      </c>
      <c r="H12" s="8">
        <f t="shared" si="6"/>
        <v>90</v>
      </c>
      <c r="I12" s="11">
        <v>9</v>
      </c>
      <c r="K12" s="90"/>
    </row>
    <row r="13" spans="1:29" x14ac:dyDescent="0.35">
      <c r="A13" s="18">
        <v>4</v>
      </c>
      <c r="B13" s="4">
        <v>0</v>
      </c>
      <c r="C13" s="4">
        <v>40</v>
      </c>
      <c r="D13" s="4">
        <v>0</v>
      </c>
      <c r="E13" s="4">
        <v>0</v>
      </c>
      <c r="F13" s="4">
        <v>15</v>
      </c>
      <c r="G13" s="4">
        <v>0</v>
      </c>
      <c r="H13" s="8">
        <f>SUM(B13:G13)</f>
        <v>55</v>
      </c>
      <c r="I13" s="11">
        <v>4</v>
      </c>
      <c r="K13" s="90"/>
    </row>
    <row r="14" spans="1:29" x14ac:dyDescent="0.35">
      <c r="B14" s="4">
        <f>SUM(B10:B13)</f>
        <v>30</v>
      </c>
      <c r="C14" s="4">
        <f t="shared" ref="C14:G14" si="7">SUM(C10:C13)</f>
        <v>40</v>
      </c>
      <c r="D14" s="4">
        <f t="shared" si="7"/>
        <v>55</v>
      </c>
      <c r="E14" s="4">
        <f t="shared" si="7"/>
        <v>80</v>
      </c>
      <c r="F14" s="4">
        <f t="shared" si="7"/>
        <v>45</v>
      </c>
      <c r="G14" s="4">
        <f t="shared" si="7"/>
        <v>10</v>
      </c>
      <c r="H14" s="12"/>
      <c r="K14" s="90"/>
    </row>
    <row r="15" spans="1:29" x14ac:dyDescent="0.35">
      <c r="K15" s="90"/>
    </row>
    <row r="16" spans="1:29" x14ac:dyDescent="0.35">
      <c r="A16" s="3" t="s">
        <v>0</v>
      </c>
      <c r="B16" s="9">
        <f>SUMPRODUCT(B3:G6,B10:G13)</f>
        <v>715</v>
      </c>
      <c r="K16" s="90"/>
    </row>
    <row r="17" spans="1:11" x14ac:dyDescent="0.35">
      <c r="A17" s="20"/>
      <c r="B17" s="16"/>
      <c r="K17" s="90"/>
    </row>
    <row r="18" spans="1:11" x14ac:dyDescent="0.35">
      <c r="A18" s="20"/>
      <c r="B18" s="16"/>
      <c r="K18" s="90"/>
    </row>
  </sheetData>
  <mergeCells count="4">
    <mergeCell ref="A1:A2"/>
    <mergeCell ref="B1:G1"/>
    <mergeCell ref="H1:H2"/>
    <mergeCell ref="K1:K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425A1-312B-4A2F-93EB-04D28F12DFC5}">
  <dimension ref="A1:E16"/>
  <sheetViews>
    <sheetView zoomScale="80" workbookViewId="0">
      <selection activeCell="C21" sqref="C21"/>
    </sheetView>
  </sheetViews>
  <sheetFormatPr defaultRowHeight="14.5" x14ac:dyDescent="0.35"/>
  <cols>
    <col min="1" max="1" width="23.6328125" bestFit="1" customWidth="1"/>
    <col min="2" max="2" width="10.26953125" customWidth="1"/>
    <col min="3" max="3" width="11.1796875" customWidth="1"/>
    <col min="4" max="4" width="11.90625" customWidth="1"/>
    <col min="5" max="5" width="21.1796875" customWidth="1"/>
    <col min="7" max="7" width="8.54296875" customWidth="1"/>
    <col min="8" max="8" width="30" bestFit="1" customWidth="1"/>
  </cols>
  <sheetData>
    <row r="1" spans="1:5" ht="31.5" customHeight="1" x14ac:dyDescent="0.35">
      <c r="A1" s="87" t="s">
        <v>102</v>
      </c>
      <c r="B1" s="91" t="s">
        <v>101</v>
      </c>
      <c r="C1" s="92"/>
      <c r="D1" s="93"/>
      <c r="E1" s="94" t="s">
        <v>107</v>
      </c>
    </row>
    <row r="2" spans="1:5" x14ac:dyDescent="0.35">
      <c r="A2" s="87"/>
      <c r="B2" s="13" t="s">
        <v>103</v>
      </c>
      <c r="C2" s="13" t="s">
        <v>104</v>
      </c>
      <c r="D2" s="13" t="s">
        <v>105</v>
      </c>
      <c r="E2" s="95"/>
    </row>
    <row r="3" spans="1:5" x14ac:dyDescent="0.35">
      <c r="A3" s="19">
        <v>1</v>
      </c>
      <c r="B3" s="4">
        <v>2</v>
      </c>
      <c r="C3" s="4">
        <v>4</v>
      </c>
      <c r="D3" s="4">
        <v>6</v>
      </c>
      <c r="E3" s="9">
        <v>30</v>
      </c>
    </row>
    <row r="4" spans="1:5" x14ac:dyDescent="0.35">
      <c r="A4" s="19">
        <v>2</v>
      </c>
      <c r="B4" s="4">
        <v>3</v>
      </c>
      <c r="C4" s="4">
        <v>6</v>
      </c>
      <c r="D4" s="4">
        <v>9</v>
      </c>
      <c r="E4" s="9">
        <v>40</v>
      </c>
    </row>
    <row r="5" spans="1:5" x14ac:dyDescent="0.35">
      <c r="A5" s="19">
        <v>3</v>
      </c>
      <c r="B5" s="4">
        <v>4</v>
      </c>
      <c r="C5" s="4">
        <v>7</v>
      </c>
      <c r="D5" s="4">
        <v>10</v>
      </c>
      <c r="E5" s="9">
        <v>50</v>
      </c>
    </row>
    <row r="6" spans="1:5" x14ac:dyDescent="0.35">
      <c r="A6" s="19">
        <v>4</v>
      </c>
      <c r="B6" s="6">
        <v>3</v>
      </c>
      <c r="C6" s="6">
        <v>5</v>
      </c>
      <c r="D6" s="6">
        <v>7</v>
      </c>
      <c r="E6" s="9">
        <v>60</v>
      </c>
    </row>
    <row r="7" spans="1:5" s="57" customFormat="1" ht="29" x14ac:dyDescent="0.35">
      <c r="A7" s="19" t="s">
        <v>106</v>
      </c>
      <c r="B7" s="56">
        <v>50</v>
      </c>
      <c r="C7" s="56">
        <v>30</v>
      </c>
      <c r="D7" s="56">
        <v>20</v>
      </c>
      <c r="E7" s="19"/>
    </row>
    <row r="8" spans="1:5" x14ac:dyDescent="0.35">
      <c r="A8" s="21"/>
    </row>
    <row r="9" spans="1:5" x14ac:dyDescent="0.35">
      <c r="A9" s="60"/>
      <c r="B9" s="59" t="s">
        <v>103</v>
      </c>
      <c r="C9" s="13" t="s">
        <v>104</v>
      </c>
      <c r="D9" s="18" t="s">
        <v>105</v>
      </c>
      <c r="E9" s="61"/>
    </row>
    <row r="10" spans="1:5" x14ac:dyDescent="0.35">
      <c r="A10" s="58">
        <v>1</v>
      </c>
      <c r="B10" s="4">
        <v>0</v>
      </c>
      <c r="C10" s="4">
        <v>0</v>
      </c>
      <c r="D10" s="4">
        <v>30</v>
      </c>
      <c r="E10" s="4">
        <f>SUM(B10:D10)</f>
        <v>30</v>
      </c>
    </row>
    <row r="11" spans="1:5" x14ac:dyDescent="0.35">
      <c r="A11" s="19">
        <v>2</v>
      </c>
      <c r="B11" s="4">
        <v>0</v>
      </c>
      <c r="C11" s="4">
        <v>0</v>
      </c>
      <c r="D11" s="4">
        <v>40</v>
      </c>
      <c r="E11" s="4">
        <f t="shared" ref="E11:E13" si="0">SUM(B11:D11)</f>
        <v>40</v>
      </c>
    </row>
    <row r="12" spans="1:5" x14ac:dyDescent="0.35">
      <c r="A12" s="19">
        <v>3</v>
      </c>
      <c r="B12" s="4">
        <v>0</v>
      </c>
      <c r="C12" s="4">
        <v>0</v>
      </c>
      <c r="D12" s="4">
        <v>50</v>
      </c>
      <c r="E12" s="4">
        <f t="shared" si="0"/>
        <v>50</v>
      </c>
    </row>
    <row r="13" spans="1:5" x14ac:dyDescent="0.35">
      <c r="A13" s="55">
        <v>4</v>
      </c>
      <c r="B13" s="4">
        <v>0</v>
      </c>
      <c r="C13" s="4">
        <v>0</v>
      </c>
      <c r="D13" s="4">
        <v>60</v>
      </c>
      <c r="E13" s="4">
        <f t="shared" si="0"/>
        <v>60</v>
      </c>
    </row>
    <row r="14" spans="1:5" x14ac:dyDescent="0.35">
      <c r="A14" s="63"/>
      <c r="B14" s="4">
        <f>SUM(B10:B13)</f>
        <v>0</v>
      </c>
      <c r="C14" s="4">
        <f t="shared" ref="C14:D14" si="1">SUM(C10:C13)</f>
        <v>0</v>
      </c>
      <c r="D14" s="4">
        <f t="shared" si="1"/>
        <v>180</v>
      </c>
      <c r="E14" s="62"/>
    </row>
    <row r="16" spans="1:5" x14ac:dyDescent="0.35">
      <c r="A16" s="3" t="s">
        <v>0</v>
      </c>
      <c r="B16" s="2">
        <f>SUMPRODUCT(B7:D7,B14:D14)</f>
        <v>3600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4185-12AD-487A-984C-158943FEAB5B}">
  <dimension ref="A1:I26"/>
  <sheetViews>
    <sheetView zoomScale="64" workbookViewId="0">
      <selection activeCell="M15" sqref="M15"/>
    </sheetView>
  </sheetViews>
  <sheetFormatPr defaultRowHeight="14.5" x14ac:dyDescent="0.35"/>
  <cols>
    <col min="1" max="1" width="46.453125" bestFit="1" customWidth="1"/>
  </cols>
  <sheetData>
    <row r="1" spans="1:9" x14ac:dyDescent="0.35">
      <c r="A1" s="64" t="s">
        <v>14</v>
      </c>
      <c r="B1" s="64" t="s">
        <v>38</v>
      </c>
      <c r="C1" s="64" t="s">
        <v>39</v>
      </c>
      <c r="D1" s="64" t="s">
        <v>40</v>
      </c>
      <c r="E1" s="64" t="s">
        <v>39</v>
      </c>
      <c r="F1" s="64" t="s">
        <v>41</v>
      </c>
      <c r="G1" s="64" t="s">
        <v>39</v>
      </c>
      <c r="H1" s="64" t="s">
        <v>42</v>
      </c>
      <c r="I1" s="64" t="s">
        <v>39</v>
      </c>
    </row>
    <row r="2" spans="1:9" x14ac:dyDescent="0.35">
      <c r="A2" s="76"/>
      <c r="B2" s="2"/>
      <c r="C2" s="2"/>
      <c r="D2" s="2"/>
      <c r="E2" s="2"/>
      <c r="F2" s="2"/>
      <c r="G2" s="2"/>
      <c r="H2" s="2"/>
      <c r="I2" s="2"/>
    </row>
    <row r="3" spans="1:9" x14ac:dyDescent="0.35">
      <c r="A3" s="81" t="s">
        <v>15</v>
      </c>
      <c r="B3" s="2">
        <f>SUM('3.6.3 RUS:3.6.3 BY'!C3)</f>
        <v>4.33</v>
      </c>
      <c r="C3" s="2">
        <f>SUM('3.6.3 RUS:3.6.3 BY'!B3)</f>
        <v>144</v>
      </c>
      <c r="D3" s="2">
        <f>SUM('3.6.3 RUS:3.6.3 BY'!E3)</f>
        <v>-6064.41</v>
      </c>
      <c r="E3" s="2">
        <f>SUM('3.6.3 RUS:3.6.3 BY'!D3)</f>
        <v>-23304.32</v>
      </c>
      <c r="F3" s="2">
        <f>SUM('3.6.3 RUS:3.6.3 BY'!G3)</f>
        <v>-64726.91</v>
      </c>
      <c r="G3" s="2">
        <f>SUM('3.6.3 RUS:3.6.3 BY'!F3)</f>
        <v>-224792.81</v>
      </c>
      <c r="H3" s="2">
        <f>SUM('3.6.3 RUS:3.6.3 BY'!I3)</f>
        <v>-84700.74</v>
      </c>
      <c r="I3" s="2">
        <f>SUM('3.6.3 RUS:3.6.3 BY'!H3)</f>
        <v>-292314.62</v>
      </c>
    </row>
    <row r="4" spans="1:9" x14ac:dyDescent="0.35">
      <c r="A4" s="81" t="s">
        <v>16</v>
      </c>
      <c r="B4" s="2">
        <f>SUM('3.6.3 RUS:3.6.3 BY'!C4)</f>
        <v>313.44</v>
      </c>
      <c r="C4" s="2">
        <f>SUM('3.6.3 RUS:3.6.3 BY'!B4)</f>
        <v>94</v>
      </c>
      <c r="D4" s="2">
        <f>SUM('3.6.3 RUS:3.6.3 BY'!E4)</f>
        <v>5.2</v>
      </c>
      <c r="E4" s="2">
        <f>SUM('3.6.3 RUS:3.6.3 BY'!D4)</f>
        <v>99</v>
      </c>
      <c r="F4" s="2">
        <f>SUM('3.6.3 RUS:3.6.3 BY'!G4)</f>
        <v>18.419999999999998</v>
      </c>
      <c r="G4" s="2">
        <f>SUM('3.6.3 RUS:3.6.3 BY'!F4)</f>
        <v>40</v>
      </c>
      <c r="H4" s="2">
        <f>SUM('3.6.3 RUS:3.6.3 BY'!I4)</f>
        <v>300373.27</v>
      </c>
      <c r="I4" s="2">
        <f>SUM('3.6.3 RUS:3.6.3 BY'!H4)</f>
        <v>1613.87</v>
      </c>
    </row>
    <row r="5" spans="1:9" x14ac:dyDescent="0.35">
      <c r="A5" s="77" t="s">
        <v>17</v>
      </c>
      <c r="B5" s="2">
        <f>SUM('3.6.3 RUS:3.6.3 BY'!C5)</f>
        <v>0</v>
      </c>
      <c r="C5" s="2">
        <f>SUM('3.6.3 RUS:3.6.3 BY'!B5)</f>
        <v>0</v>
      </c>
      <c r="D5" s="2">
        <f>SUM('3.6.3 RUS:3.6.3 BY'!E5)</f>
        <v>1</v>
      </c>
      <c r="E5" s="2">
        <f>SUM('3.6.3 RUS:3.6.3 BY'!D5)</f>
        <v>3</v>
      </c>
      <c r="F5" s="2">
        <f>SUM('3.6.3 RUS:3.6.3 BY'!G5)</f>
        <v>0</v>
      </c>
      <c r="G5" s="2">
        <f>SUM('3.6.3 RUS:3.6.3 BY'!F5)</f>
        <v>0</v>
      </c>
      <c r="H5" s="2">
        <f>SUM('3.6.3 RUS:3.6.3 BY'!I5)</f>
        <v>300004</v>
      </c>
      <c r="I5" s="2">
        <f>SUM('3.6.3 RUS:3.6.3 BY'!H5)</f>
        <v>354</v>
      </c>
    </row>
    <row r="6" spans="1:9" x14ac:dyDescent="0.35">
      <c r="A6" s="77" t="s">
        <v>18</v>
      </c>
      <c r="B6" s="2">
        <f>SUM('3.6.3 RUS:3.6.3 BY'!C6)</f>
        <v>1.38</v>
      </c>
      <c r="C6" s="2">
        <f>SUM('3.6.3 RUS:3.6.3 BY'!B6)</f>
        <v>88</v>
      </c>
      <c r="D6" s="2">
        <f>SUM('3.6.3 RUS:3.6.3 BY'!E6)</f>
        <v>1.41</v>
      </c>
      <c r="E6" s="2">
        <f>SUM('3.6.3 RUS:3.6.3 BY'!D6)</f>
        <v>90</v>
      </c>
      <c r="F6" s="2">
        <f>SUM('3.6.3 RUS:3.6.3 BY'!G6)</f>
        <v>2.83</v>
      </c>
      <c r="G6" s="2">
        <f>SUM('3.6.3 RUS:3.6.3 BY'!F6)</f>
        <v>6</v>
      </c>
      <c r="H6" s="2">
        <f>SUM('3.6.3 RUS:3.6.3 BY'!I6)</f>
        <v>0</v>
      </c>
      <c r="I6" s="2">
        <f>SUM('3.6.3 RUS:3.6.3 BY'!H6)</f>
        <v>0</v>
      </c>
    </row>
    <row r="7" spans="1:9" x14ac:dyDescent="0.35">
      <c r="A7" s="77" t="s">
        <v>19</v>
      </c>
      <c r="B7" s="2">
        <f>SUM('3.6.3 RUS:3.6.3 BY'!C7)</f>
        <v>0</v>
      </c>
      <c r="C7" s="2">
        <f>SUM('3.6.3 RUS:3.6.3 BY'!B7)</f>
        <v>0</v>
      </c>
      <c r="D7" s="2">
        <f>SUM('3.6.3 RUS:3.6.3 BY'!E7)</f>
        <v>0</v>
      </c>
      <c r="E7" s="2">
        <f>SUM('3.6.3 RUS:3.6.3 BY'!D7)</f>
        <v>0</v>
      </c>
      <c r="F7" s="2">
        <f>SUM('3.6.3 RUS:3.6.3 BY'!G7)</f>
        <v>0.02</v>
      </c>
      <c r="G7" s="2">
        <f>SUM('3.6.3 RUS:3.6.3 BY'!F7)</f>
        <v>1</v>
      </c>
      <c r="H7" s="2">
        <f>SUM('3.6.3 RUS:3.6.3 BY'!I7)</f>
        <v>0</v>
      </c>
      <c r="I7" s="2">
        <f>SUM('3.6.3 RUS:3.6.3 BY'!H7)</f>
        <v>0</v>
      </c>
    </row>
    <row r="8" spans="1:9" x14ac:dyDescent="0.35">
      <c r="A8" s="77" t="s">
        <v>20</v>
      </c>
      <c r="B8" s="2">
        <f>SUM('3.6.3 RUS:3.6.3 BY'!C8)</f>
        <v>312.06</v>
      </c>
      <c r="C8" s="2">
        <f>SUM('3.6.3 RUS:3.6.3 BY'!B8)</f>
        <v>6</v>
      </c>
      <c r="D8" s="2">
        <f>SUM('3.6.3 RUS:3.6.3 BY'!E8)</f>
        <v>2.79</v>
      </c>
      <c r="E8" s="2">
        <f>SUM('3.6.3 RUS:3.6.3 BY'!D8)</f>
        <v>6</v>
      </c>
      <c r="F8" s="2">
        <f>SUM('3.6.3 RUS:3.6.3 BY'!G8)</f>
        <v>15.57</v>
      </c>
      <c r="G8" s="2">
        <f>SUM('3.6.3 RUS:3.6.3 BY'!F8)</f>
        <v>33</v>
      </c>
      <c r="H8" s="2">
        <f>SUM('3.6.3 RUS:3.6.3 BY'!I8)</f>
        <v>369.27</v>
      </c>
      <c r="I8" s="2">
        <f>SUM('3.6.3 RUS:3.6.3 BY'!H8)</f>
        <v>1259.8699999999999</v>
      </c>
    </row>
    <row r="9" spans="1:9" x14ac:dyDescent="0.35">
      <c r="A9" s="81" t="s">
        <v>21</v>
      </c>
      <c r="B9" s="2">
        <f>SUM('3.6.3 RUS:3.6.3 BY'!C9)</f>
        <v>6950.59</v>
      </c>
      <c r="C9" s="2">
        <f>SUM('3.6.3 RUS:3.6.3 BY'!B9)</f>
        <v>46815</v>
      </c>
      <c r="D9" s="2">
        <f>SUM('3.6.3 RUS:3.6.3 BY'!E9)</f>
        <v>58908.13</v>
      </c>
      <c r="E9" s="2">
        <f>SUM('3.6.3 RUS:3.6.3 BY'!D9)</f>
        <v>138850</v>
      </c>
      <c r="F9" s="2">
        <f>SUM('3.6.3 RUS:3.6.3 BY'!G9)</f>
        <v>20134.48</v>
      </c>
      <c r="G9" s="2">
        <f>SUM('3.6.3 RUS:3.6.3 BY'!F9)</f>
        <v>53925</v>
      </c>
      <c r="H9" s="2">
        <f>SUM('3.6.3 RUS:3.6.3 BY'!I9)</f>
        <v>18628.79</v>
      </c>
      <c r="I9" s="2">
        <f>SUM('3.6.3 RUS:3.6.3 BY'!H9)</f>
        <v>47380</v>
      </c>
    </row>
    <row r="10" spans="1:9" x14ac:dyDescent="0.35">
      <c r="A10" s="77" t="s">
        <v>22</v>
      </c>
      <c r="B10" s="2">
        <f>SUM('3.6.3 RUS:3.6.3 BY'!C10)</f>
        <v>0</v>
      </c>
      <c r="C10" s="2">
        <f>SUM('3.6.3 RUS:3.6.3 BY'!B10)</f>
        <v>0</v>
      </c>
      <c r="D10" s="2">
        <f>SUM('3.6.3 RUS:3.6.3 BY'!E10)</f>
        <v>0</v>
      </c>
      <c r="E10" s="2">
        <f>SUM('3.6.3 RUS:3.6.3 BY'!D10)</f>
        <v>0</v>
      </c>
      <c r="F10" s="2">
        <f>SUM('3.6.3 RUS:3.6.3 BY'!G10)</f>
        <v>0</v>
      </c>
      <c r="G10" s="2">
        <f>SUM('3.6.3 RUS:3.6.3 BY'!F10)</f>
        <v>0</v>
      </c>
      <c r="H10" s="2">
        <f>SUM('3.6.3 RUS:3.6.3 BY'!I10)</f>
        <v>0</v>
      </c>
      <c r="I10" s="2">
        <f>SUM('3.6.3 RUS:3.6.3 BY'!H10)</f>
        <v>0</v>
      </c>
    </row>
    <row r="11" spans="1:9" x14ac:dyDescent="0.35">
      <c r="A11" s="77" t="s">
        <v>23</v>
      </c>
      <c r="B11" s="2">
        <f>SUM('3.6.3 RUS:3.6.3 BY'!C11)</f>
        <v>2406.96</v>
      </c>
      <c r="C11" s="2">
        <f>SUM('3.6.3 RUS:3.6.3 BY'!B11)</f>
        <v>10000</v>
      </c>
      <c r="D11" s="2">
        <f>SUM('3.6.3 RUS:3.6.3 BY'!E11)</f>
        <v>187.5</v>
      </c>
      <c r="E11" s="2">
        <f>SUM('3.6.3 RUS:3.6.3 BY'!D11)</f>
        <v>12000</v>
      </c>
      <c r="F11" s="2">
        <f>SUM('3.6.3 RUS:3.6.3 BY'!G11)</f>
        <v>0</v>
      </c>
      <c r="G11" s="2">
        <f>SUM('3.6.3 RUS:3.6.3 BY'!F11)</f>
        <v>0</v>
      </c>
      <c r="H11" s="2">
        <f>SUM('3.6.3 RUS:3.6.3 BY'!I11)</f>
        <v>0</v>
      </c>
      <c r="I11" s="2">
        <f>SUM('3.6.3 RUS:3.6.3 BY'!H11)</f>
        <v>0</v>
      </c>
    </row>
    <row r="12" spans="1:9" x14ac:dyDescent="0.35">
      <c r="A12" s="77" t="s">
        <v>24</v>
      </c>
      <c r="B12" s="2">
        <f>SUM('3.6.3 RUS:3.6.3 BY'!C12)</f>
        <v>0</v>
      </c>
      <c r="C12" s="2">
        <f>SUM('3.6.3 RUS:3.6.3 BY'!B12)</f>
        <v>0</v>
      </c>
      <c r="D12" s="2">
        <f>SUM('3.6.3 RUS:3.6.3 BY'!E12)</f>
        <v>0</v>
      </c>
      <c r="E12" s="2">
        <f>SUM('3.6.3 RUS:3.6.3 BY'!D12)</f>
        <v>0</v>
      </c>
      <c r="F12" s="2">
        <f>SUM('3.6.3 RUS:3.6.3 BY'!G12)</f>
        <v>109.38</v>
      </c>
      <c r="G12" s="2">
        <f>SUM('3.6.3 RUS:3.6.3 BY'!F12)</f>
        <v>7000</v>
      </c>
      <c r="H12" s="2">
        <f>SUM('3.6.3 RUS:3.6.3 BY'!I12)</f>
        <v>3330.16</v>
      </c>
      <c r="I12" s="2">
        <f>SUM('3.6.3 RUS:3.6.3 BY'!H12)</f>
        <v>7000</v>
      </c>
    </row>
    <row r="13" spans="1:9" x14ac:dyDescent="0.35">
      <c r="A13" s="77" t="s">
        <v>25</v>
      </c>
      <c r="B13" s="2">
        <f>SUM('3.6.3 RUS:3.6.3 BY'!C13)</f>
        <v>30.66</v>
      </c>
      <c r="C13" s="2">
        <f>SUM('3.6.3 RUS:3.6.3 BY'!B13)</f>
        <v>65</v>
      </c>
      <c r="D13" s="2">
        <f>SUM('3.6.3 RUS:3.6.3 BY'!E13)</f>
        <v>55762.080000000002</v>
      </c>
      <c r="E13" s="2">
        <f>SUM('3.6.3 RUS:3.6.3 BY'!D13)</f>
        <v>120000</v>
      </c>
      <c r="F13" s="2">
        <f>SUM('3.6.3 RUS:3.6.3 BY'!G13)</f>
        <v>0</v>
      </c>
      <c r="G13" s="2">
        <f>SUM('3.6.3 RUS:3.6.3 BY'!F13)</f>
        <v>0</v>
      </c>
      <c r="H13" s="2">
        <f>SUM('3.6.3 RUS:3.6.3 BY'!I13)</f>
        <v>0</v>
      </c>
      <c r="I13" s="2">
        <f>SUM('3.6.3 RUS:3.6.3 BY'!H13)</f>
        <v>0</v>
      </c>
    </row>
    <row r="14" spans="1:9" x14ac:dyDescent="0.35">
      <c r="A14" s="77" t="s">
        <v>26</v>
      </c>
      <c r="B14" s="2">
        <f>SUM('3.6.3 RUS:3.6.3 BY'!C14)</f>
        <v>0</v>
      </c>
      <c r="C14" s="2">
        <f>SUM('3.6.3 RUS:3.6.3 BY'!B14)</f>
        <v>0</v>
      </c>
      <c r="D14" s="2">
        <f>SUM('3.6.3 RUS:3.6.3 BY'!E14)</f>
        <v>0</v>
      </c>
      <c r="E14" s="2">
        <f>SUM('3.6.3 RUS:3.6.3 BY'!D14)</f>
        <v>0</v>
      </c>
      <c r="F14" s="2">
        <f>SUM('3.6.3 RUS:3.6.3 BY'!G14)</f>
        <v>13207.55</v>
      </c>
      <c r="G14" s="2">
        <f>SUM('3.6.3 RUS:3.6.3 BY'!F14)</f>
        <v>28000</v>
      </c>
      <c r="H14" s="2">
        <f>SUM('3.6.3 RUS:3.6.3 BY'!I14)</f>
        <v>0</v>
      </c>
      <c r="I14" s="2">
        <f>SUM('3.6.3 RUS:3.6.3 BY'!H14)</f>
        <v>0</v>
      </c>
    </row>
    <row r="15" spans="1:9" x14ac:dyDescent="0.35">
      <c r="A15" s="77" t="s">
        <v>27</v>
      </c>
      <c r="B15" s="2">
        <f>SUM('3.6.3 RUS:3.6.3 BY'!C15)</f>
        <v>0</v>
      </c>
      <c r="C15" s="2">
        <f>SUM('3.6.3 RUS:3.6.3 BY'!B15)</f>
        <v>0</v>
      </c>
      <c r="D15" s="2">
        <f>SUM('3.6.3 RUS:3.6.3 BY'!E15)</f>
        <v>0</v>
      </c>
      <c r="E15" s="2">
        <f>SUM('3.6.3 RUS:3.6.3 BY'!D15)</f>
        <v>0</v>
      </c>
      <c r="F15" s="2">
        <f>SUM('3.6.3 RUS:3.6.3 BY'!G15)</f>
        <v>0</v>
      </c>
      <c r="G15" s="2">
        <f>SUM('3.6.3 RUS:3.6.3 BY'!F15)</f>
        <v>0</v>
      </c>
      <c r="H15" s="2">
        <f>SUM('3.6.3 RUS:3.6.3 BY'!I15)</f>
        <v>0</v>
      </c>
      <c r="I15" s="2">
        <f>SUM('3.6.3 RUS:3.6.3 BY'!H15)</f>
        <v>0</v>
      </c>
    </row>
    <row r="16" spans="1:9" x14ac:dyDescent="0.35">
      <c r="A16" s="77" t="s">
        <v>28</v>
      </c>
      <c r="B16" s="2">
        <f>SUM('3.6.3 RUS:3.6.3 BY'!C16)</f>
        <v>3185.23</v>
      </c>
      <c r="C16" s="2">
        <f>SUM('3.6.3 RUS:3.6.3 BY'!B16)</f>
        <v>31000</v>
      </c>
      <c r="D16" s="2">
        <f>SUM('3.6.3 RUS:3.6.3 BY'!E16)</f>
        <v>2788.1</v>
      </c>
      <c r="E16" s="2">
        <f>SUM('3.6.3 RUS:3.6.3 BY'!D16)</f>
        <v>6000</v>
      </c>
      <c r="F16" s="2">
        <f>SUM('3.6.3 RUS:3.6.3 BY'!G16)</f>
        <v>0</v>
      </c>
      <c r="G16" s="2">
        <f>SUM('3.6.3 RUS:3.6.3 BY'!F16)</f>
        <v>0</v>
      </c>
      <c r="H16" s="2">
        <f>SUM('3.6.3 RUS:3.6.3 BY'!I16)</f>
        <v>2908.83</v>
      </c>
      <c r="I16" s="2">
        <f>SUM('3.6.3 RUS:3.6.3 BY'!H16)</f>
        <v>9500</v>
      </c>
    </row>
    <row r="17" spans="1:9" x14ac:dyDescent="0.35">
      <c r="A17" s="77" t="s">
        <v>29</v>
      </c>
      <c r="B17" s="2">
        <f>SUM('3.6.3 RUS:3.6.3 BY'!C17)</f>
        <v>0</v>
      </c>
      <c r="C17" s="2">
        <f>SUM('3.6.3 RUS:3.6.3 BY'!B17)</f>
        <v>0</v>
      </c>
      <c r="D17" s="2">
        <f>SUM('3.6.3 RUS:3.6.3 BY'!E17)</f>
        <v>0</v>
      </c>
      <c r="E17" s="2">
        <f>SUM('3.6.3 RUS:3.6.3 BY'!D17)</f>
        <v>0</v>
      </c>
      <c r="F17" s="2">
        <f>SUM('3.6.3 RUS:3.6.3 BY'!G17)</f>
        <v>0</v>
      </c>
      <c r="G17" s="2">
        <f>SUM('3.6.3 RUS:3.6.3 BY'!F17)</f>
        <v>0</v>
      </c>
      <c r="H17" s="2">
        <f>SUM('3.6.3 RUS:3.6.3 BY'!I17)</f>
        <v>237.87</v>
      </c>
      <c r="I17" s="2">
        <f>SUM('3.6.3 RUS:3.6.3 BY'!H17)</f>
        <v>500</v>
      </c>
    </row>
    <row r="18" spans="1:9" x14ac:dyDescent="0.35">
      <c r="A18" s="77" t="s">
        <v>30</v>
      </c>
      <c r="B18" s="2">
        <f>SUM('3.6.3 RUS:3.6.3 BY'!C18)</f>
        <v>0</v>
      </c>
      <c r="C18" s="2">
        <f>SUM('3.6.3 RUS:3.6.3 BY'!B18)</f>
        <v>0</v>
      </c>
      <c r="D18" s="2">
        <f>SUM('3.6.3 RUS:3.6.3 BY'!E18)</f>
        <v>0</v>
      </c>
      <c r="E18" s="2">
        <f>SUM('3.6.3 RUS:3.6.3 BY'!D18)</f>
        <v>0</v>
      </c>
      <c r="F18" s="2">
        <f>SUM('3.6.3 RUS:3.6.3 BY'!G18)</f>
        <v>5660.77</v>
      </c>
      <c r="G18" s="2">
        <f>SUM('3.6.3 RUS:3.6.3 BY'!F18)</f>
        <v>12025</v>
      </c>
      <c r="H18" s="2">
        <f>SUM('3.6.3 RUS:3.6.3 BY'!I18)</f>
        <v>0</v>
      </c>
      <c r="I18" s="2">
        <f>SUM('3.6.3 RUS:3.6.3 BY'!H18)</f>
        <v>0</v>
      </c>
    </row>
    <row r="19" spans="1:9" x14ac:dyDescent="0.35">
      <c r="A19" s="77" t="s">
        <v>31</v>
      </c>
      <c r="B19" s="2">
        <f>SUM('3.6.3 RUS:3.6.3 BY'!C19)</f>
        <v>0</v>
      </c>
      <c r="C19" s="2">
        <f>SUM('3.6.3 RUS:3.6.3 BY'!B19)</f>
        <v>0</v>
      </c>
      <c r="D19" s="2">
        <f>SUM('3.6.3 RUS:3.6.3 BY'!E19)</f>
        <v>0</v>
      </c>
      <c r="E19" s="2">
        <f>SUM('3.6.3 RUS:3.6.3 BY'!D19)</f>
        <v>0</v>
      </c>
      <c r="F19" s="2">
        <f>SUM('3.6.3 RUS:3.6.3 BY'!G19)</f>
        <v>141.51</v>
      </c>
      <c r="G19" s="2">
        <f>SUM('3.6.3 RUS:3.6.3 BY'!F19)</f>
        <v>300</v>
      </c>
      <c r="H19" s="2">
        <f>SUM('3.6.3 RUS:3.6.3 BY'!I19)</f>
        <v>77.72</v>
      </c>
      <c r="I19" s="2">
        <f>SUM('3.6.3 RUS:3.6.3 BY'!H19)</f>
        <v>5000</v>
      </c>
    </row>
    <row r="20" spans="1:9" x14ac:dyDescent="0.35">
      <c r="A20" s="77" t="s">
        <v>32</v>
      </c>
      <c r="B20" s="2">
        <f>SUM('3.6.3 RUS:3.6.3 BY'!C20)</f>
        <v>116.44</v>
      </c>
      <c r="C20" s="2">
        <f>SUM('3.6.3 RUS:3.6.3 BY'!B20)</f>
        <v>250</v>
      </c>
      <c r="D20" s="2">
        <f>SUM('3.6.3 RUS:3.6.3 BY'!E20)</f>
        <v>7.81</v>
      </c>
      <c r="E20" s="2">
        <f>SUM('3.6.3 RUS:3.6.3 BY'!D20)</f>
        <v>500</v>
      </c>
      <c r="F20" s="2">
        <f>SUM('3.6.3 RUS:3.6.3 BY'!G20)</f>
        <v>1.56</v>
      </c>
      <c r="G20" s="2">
        <f>SUM('3.6.3 RUS:3.6.3 BY'!F20)</f>
        <v>100</v>
      </c>
      <c r="H20" s="2">
        <f>SUM('3.6.3 RUS:3.6.3 BY'!I20)</f>
        <v>180.78</v>
      </c>
      <c r="I20" s="2">
        <f>SUM('3.6.3 RUS:3.6.3 BY'!H20)</f>
        <v>380</v>
      </c>
    </row>
    <row r="21" spans="1:9" x14ac:dyDescent="0.35">
      <c r="A21" s="77" t="s">
        <v>33</v>
      </c>
      <c r="B21" s="2">
        <f>SUM('3.6.3 RUS:3.6.3 BY'!C21)</f>
        <v>0</v>
      </c>
      <c r="C21" s="2">
        <f>SUM('3.6.3 RUS:3.6.3 BY'!B21)</f>
        <v>0</v>
      </c>
      <c r="D21" s="2">
        <f>SUM('3.6.3 RUS:3.6.3 BY'!E21)</f>
        <v>162.63999999999999</v>
      </c>
      <c r="E21" s="2">
        <f>SUM('3.6.3 RUS:3.6.3 BY'!D21)</f>
        <v>350</v>
      </c>
      <c r="F21" s="2">
        <f>SUM('3.6.3 RUS:3.6.3 BY'!G21)</f>
        <v>0</v>
      </c>
      <c r="G21" s="2">
        <f>SUM('3.6.3 RUS:3.6.3 BY'!F21)</f>
        <v>0</v>
      </c>
      <c r="H21" s="2">
        <f>SUM('3.6.3 RUS:3.6.3 BY'!I21)</f>
        <v>0</v>
      </c>
      <c r="I21" s="2">
        <f>SUM('3.6.3 RUS:3.6.3 BY'!H21)</f>
        <v>0</v>
      </c>
    </row>
    <row r="22" spans="1:9" ht="29" x14ac:dyDescent="0.35">
      <c r="A22" s="78" t="s">
        <v>34</v>
      </c>
      <c r="B22" s="2">
        <f>SUM('3.6.3 RUS:3.6.3 BY'!C22)</f>
        <v>1164.42</v>
      </c>
      <c r="C22" s="2">
        <f>SUM('3.6.3 RUS:3.6.3 BY'!B22)</f>
        <v>2500</v>
      </c>
      <c r="D22" s="2">
        <f>SUM('3.6.3 RUS:3.6.3 BY'!E22)</f>
        <v>0</v>
      </c>
      <c r="E22" s="2">
        <f>SUM('3.6.3 RUS:3.6.3 BY'!D22)</f>
        <v>0</v>
      </c>
      <c r="F22" s="2">
        <f>SUM('3.6.3 RUS:3.6.3 BY'!G22)</f>
        <v>0</v>
      </c>
      <c r="G22" s="2">
        <f>SUM('3.6.3 RUS:3.6.3 BY'!F22)</f>
        <v>0</v>
      </c>
      <c r="H22" s="2">
        <f>SUM('3.6.3 RUS:3.6.3 BY'!I22)</f>
        <v>0</v>
      </c>
      <c r="I22" s="2">
        <f>SUM('3.6.3 RUS:3.6.3 BY'!H22)</f>
        <v>0</v>
      </c>
    </row>
    <row r="23" spans="1:9" ht="29" x14ac:dyDescent="0.35">
      <c r="A23" s="78" t="s">
        <v>35</v>
      </c>
      <c r="B23" s="2">
        <f>SUM('3.6.3 RUS:3.6.3 BY'!C23)</f>
        <v>0</v>
      </c>
      <c r="C23" s="2">
        <f>SUM('3.6.3 RUS:3.6.3 BY'!B23)</f>
        <v>0</v>
      </c>
      <c r="D23" s="2">
        <f>SUM('3.6.3 RUS:3.6.3 BY'!E23)</f>
        <v>0</v>
      </c>
      <c r="E23" s="2">
        <f>SUM('3.6.3 RUS:3.6.3 BY'!D23)</f>
        <v>0</v>
      </c>
      <c r="F23" s="2">
        <f>SUM('3.6.3 RUS:3.6.3 BY'!G23)</f>
        <v>70.31</v>
      </c>
      <c r="G23" s="2">
        <f>SUM('3.6.3 RUS:3.6.3 BY'!F23)</f>
        <v>4500</v>
      </c>
      <c r="H23" s="2">
        <f>SUM('3.6.3 RUS:3.6.3 BY'!I23)</f>
        <v>11893.43</v>
      </c>
      <c r="I23" s="2">
        <f>SUM('3.6.3 RUS:3.6.3 BY'!H23)</f>
        <v>25000</v>
      </c>
    </row>
    <row r="24" spans="1:9" x14ac:dyDescent="0.35">
      <c r="A24" s="77" t="s">
        <v>36</v>
      </c>
      <c r="B24" s="2">
        <f>SUM('3.6.3 RUS:3.6.3 BY'!C24)</f>
        <v>0</v>
      </c>
      <c r="C24" s="2">
        <f>SUM('3.6.3 RUS:3.6.3 BY'!B24)</f>
        <v>0</v>
      </c>
      <c r="D24" s="2">
        <f>SUM('3.6.3 RUS:3.6.3 BY'!E24)</f>
        <v>0</v>
      </c>
      <c r="E24" s="2">
        <f>SUM('3.6.3 RUS:3.6.3 BY'!D24)</f>
        <v>0</v>
      </c>
      <c r="F24" s="2">
        <f>SUM('3.6.3 RUS:3.6.3 BY'!G24)</f>
        <v>0</v>
      </c>
      <c r="G24" s="2">
        <f>SUM('3.6.3 RUS:3.6.3 BY'!F24)</f>
        <v>0</v>
      </c>
      <c r="H24" s="2">
        <f>SUM('3.6.3 RUS:3.6.3 BY'!I24)</f>
        <v>0</v>
      </c>
      <c r="I24" s="2">
        <f>SUM('3.6.3 RUS:3.6.3 BY'!H24)</f>
        <v>0</v>
      </c>
    </row>
    <row r="25" spans="1:9" ht="29" x14ac:dyDescent="0.35">
      <c r="A25" s="78" t="s">
        <v>37</v>
      </c>
      <c r="B25" s="2">
        <f>SUM('3.6.3 RUS:3.6.3 BY'!C25)</f>
        <v>46.88</v>
      </c>
      <c r="C25" s="2">
        <f>SUM('3.6.3 RUS:3.6.3 BY'!B25)</f>
        <v>3000</v>
      </c>
      <c r="D25" s="2">
        <f>SUM('3.6.3 RUS:3.6.3 BY'!E25)</f>
        <v>0</v>
      </c>
      <c r="E25" s="2">
        <f>SUM('3.6.3 RUS:3.6.3 BY'!D25)</f>
        <v>0</v>
      </c>
      <c r="F25" s="2">
        <f>SUM('3.6.3 RUS:3.6.3 BY'!G25)</f>
        <v>943.4</v>
      </c>
      <c r="G25" s="2">
        <f>SUM('3.6.3 RUS:3.6.3 BY'!F25)</f>
        <v>2000</v>
      </c>
      <c r="H25" s="2">
        <f>SUM('3.6.3 RUS:3.6.3 BY'!I25)</f>
        <v>0</v>
      </c>
      <c r="I25" s="2">
        <f>SUM('3.6.3 RUS:3.6.3 BY'!H25)</f>
        <v>0</v>
      </c>
    </row>
    <row r="26" spans="1:9" ht="36" x14ac:dyDescent="0.35">
      <c r="B26" s="79" t="s">
        <v>109</v>
      </c>
      <c r="C26" s="80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0291B-9D12-47DB-9D02-705687ABCEDE}">
  <dimension ref="A1:I25"/>
  <sheetViews>
    <sheetView zoomScale="54" workbookViewId="0">
      <selection activeCell="E6" sqref="E6"/>
    </sheetView>
  </sheetViews>
  <sheetFormatPr defaultRowHeight="14.5" x14ac:dyDescent="0.35"/>
  <cols>
    <col min="1" max="1" width="42.90625" customWidth="1"/>
    <col min="2" max="2" width="13" bestFit="1" customWidth="1"/>
    <col min="3" max="3" width="10" bestFit="1" customWidth="1"/>
    <col min="4" max="4" width="12.7265625" bestFit="1" customWidth="1"/>
    <col min="5" max="5" width="10" bestFit="1" customWidth="1"/>
    <col min="6" max="6" width="12.7265625" bestFit="1" customWidth="1"/>
    <col min="7" max="7" width="10" bestFit="1" customWidth="1"/>
    <col min="8" max="8" width="12.7265625" bestFit="1" customWidth="1"/>
    <col min="9" max="9" width="13.1796875" bestFit="1" customWidth="1"/>
  </cols>
  <sheetData>
    <row r="1" spans="1:9" ht="15" thickBot="1" x14ac:dyDescent="0.4">
      <c r="A1" s="72" t="s">
        <v>14</v>
      </c>
      <c r="B1" s="96" t="s">
        <v>43</v>
      </c>
      <c r="C1" s="97"/>
      <c r="D1" s="98" t="s">
        <v>44</v>
      </c>
      <c r="E1" s="97"/>
      <c r="F1" s="98" t="s">
        <v>45</v>
      </c>
      <c r="G1" s="97"/>
      <c r="H1" s="98" t="s">
        <v>46</v>
      </c>
      <c r="I1" s="97"/>
    </row>
    <row r="2" spans="1:9" ht="15" thickBot="1" x14ac:dyDescent="0.4">
      <c r="A2" s="73"/>
      <c r="B2" s="67" t="s">
        <v>47</v>
      </c>
      <c r="C2" s="32" t="s">
        <v>48</v>
      </c>
      <c r="D2" s="32" t="s">
        <v>47</v>
      </c>
      <c r="E2" s="32" t="s">
        <v>48</v>
      </c>
      <c r="F2" s="32" t="s">
        <v>47</v>
      </c>
      <c r="G2" s="32" t="s">
        <v>48</v>
      </c>
      <c r="H2" s="32" t="s">
        <v>47</v>
      </c>
      <c r="I2" s="32" t="s">
        <v>48</v>
      </c>
    </row>
    <row r="3" spans="1:9" x14ac:dyDescent="0.35">
      <c r="A3" s="75" t="s">
        <v>15</v>
      </c>
      <c r="B3" s="68">
        <v>60</v>
      </c>
      <c r="C3" s="35">
        <v>0.33</v>
      </c>
      <c r="D3" s="34">
        <v>0</v>
      </c>
      <c r="E3" s="39">
        <v>0</v>
      </c>
      <c r="F3" s="34">
        <v>0</v>
      </c>
      <c r="G3" s="39">
        <v>0</v>
      </c>
      <c r="H3" s="34">
        <v>-11624</v>
      </c>
      <c r="I3" s="39">
        <v>0</v>
      </c>
    </row>
    <row r="4" spans="1:9" ht="15" thickBot="1" x14ac:dyDescent="0.4">
      <c r="A4" s="75" t="s">
        <v>16</v>
      </c>
      <c r="B4" s="69">
        <f t="shared" ref="B4:I4" si="0">SUM(B5:B8)</f>
        <v>88</v>
      </c>
      <c r="C4" s="42">
        <f>SUM(C5:C8)</f>
        <v>1.38</v>
      </c>
      <c r="D4" s="33">
        <f t="shared" si="0"/>
        <v>90</v>
      </c>
      <c r="E4" s="38">
        <f t="shared" si="0"/>
        <v>1.41</v>
      </c>
      <c r="F4" s="33">
        <f t="shared" si="0"/>
        <v>1</v>
      </c>
      <c r="G4" s="38">
        <f t="shared" si="0"/>
        <v>0.02</v>
      </c>
      <c r="H4" s="33">
        <f t="shared" si="0"/>
        <v>845</v>
      </c>
      <c r="I4" s="38">
        <f t="shared" si="0"/>
        <v>300007.77</v>
      </c>
    </row>
    <row r="5" spans="1:9" ht="15" thickTop="1" x14ac:dyDescent="0.35">
      <c r="A5" s="73" t="s">
        <v>17</v>
      </c>
      <c r="B5" s="68">
        <v>0</v>
      </c>
      <c r="C5" s="35">
        <v>0</v>
      </c>
      <c r="D5" s="34">
        <v>0</v>
      </c>
      <c r="E5" s="39">
        <v>0</v>
      </c>
      <c r="F5" s="34">
        <v>0</v>
      </c>
      <c r="G5" s="39">
        <v>0</v>
      </c>
      <c r="H5" s="34">
        <v>345</v>
      </c>
      <c r="I5" s="39">
        <v>300000</v>
      </c>
    </row>
    <row r="6" spans="1:9" x14ac:dyDescent="0.35">
      <c r="A6" s="73" t="s">
        <v>18</v>
      </c>
      <c r="B6" s="70">
        <v>88</v>
      </c>
      <c r="C6" s="35">
        <v>1.38</v>
      </c>
      <c r="D6" s="36">
        <v>90</v>
      </c>
      <c r="E6" s="39">
        <v>1.41</v>
      </c>
      <c r="F6" s="36">
        <v>0</v>
      </c>
      <c r="G6" s="39">
        <v>0</v>
      </c>
      <c r="H6" s="36">
        <v>0</v>
      </c>
      <c r="I6" s="39">
        <v>0</v>
      </c>
    </row>
    <row r="7" spans="1:9" x14ac:dyDescent="0.35">
      <c r="A7" s="73" t="s">
        <v>19</v>
      </c>
      <c r="B7" s="70">
        <v>0</v>
      </c>
      <c r="C7" s="35">
        <v>0</v>
      </c>
      <c r="D7" s="36">
        <v>0</v>
      </c>
      <c r="E7" s="39">
        <v>0</v>
      </c>
      <c r="F7" s="36">
        <v>1</v>
      </c>
      <c r="G7" s="39">
        <v>0.02</v>
      </c>
      <c r="H7" s="36">
        <v>0</v>
      </c>
      <c r="I7" s="39">
        <v>0</v>
      </c>
    </row>
    <row r="8" spans="1:9" x14ac:dyDescent="0.35">
      <c r="A8" s="73" t="s">
        <v>20</v>
      </c>
      <c r="B8" s="70">
        <v>0</v>
      </c>
      <c r="C8" s="35">
        <v>0</v>
      </c>
      <c r="D8" s="36">
        <v>0</v>
      </c>
      <c r="E8" s="39">
        <v>0</v>
      </c>
      <c r="F8" s="36">
        <v>0</v>
      </c>
      <c r="G8" s="39">
        <v>0</v>
      </c>
      <c r="H8" s="36">
        <v>500</v>
      </c>
      <c r="I8" s="39">
        <v>7.77</v>
      </c>
    </row>
    <row r="9" spans="1:9" ht="15" thickBot="1" x14ac:dyDescent="0.4">
      <c r="A9" s="75" t="s">
        <v>21</v>
      </c>
      <c r="B9" s="69">
        <f t="shared" ref="B9:I9" si="1">SUM(B10:B25)</f>
        <v>33065</v>
      </c>
      <c r="C9" s="42">
        <f t="shared" si="1"/>
        <v>546.29999999999995</v>
      </c>
      <c r="D9" s="33">
        <f t="shared" si="1"/>
        <v>12500</v>
      </c>
      <c r="E9" s="38">
        <f t="shared" si="1"/>
        <v>195.31</v>
      </c>
      <c r="F9" s="33">
        <f t="shared" si="1"/>
        <v>11625</v>
      </c>
      <c r="G9" s="38">
        <f t="shared" si="1"/>
        <v>181.64</v>
      </c>
      <c r="H9" s="33">
        <f t="shared" si="1"/>
        <v>8500</v>
      </c>
      <c r="I9" s="38">
        <f t="shared" si="1"/>
        <v>132.13</v>
      </c>
    </row>
    <row r="10" spans="1:9" ht="15" thickTop="1" x14ac:dyDescent="0.35">
      <c r="A10" s="73" t="s">
        <v>22</v>
      </c>
      <c r="B10" s="70">
        <v>0</v>
      </c>
      <c r="C10" s="35">
        <v>0</v>
      </c>
      <c r="D10" s="36">
        <v>0</v>
      </c>
      <c r="E10" s="40">
        <v>0</v>
      </c>
      <c r="F10" s="36">
        <v>0</v>
      </c>
      <c r="G10" s="40">
        <v>0</v>
      </c>
      <c r="H10" s="36">
        <v>0</v>
      </c>
      <c r="I10" s="40">
        <v>0</v>
      </c>
    </row>
    <row r="11" spans="1:9" x14ac:dyDescent="0.35">
      <c r="A11" s="73" t="s">
        <v>23</v>
      </c>
      <c r="B11" s="70">
        <v>5000</v>
      </c>
      <c r="C11" s="35">
        <v>78.13</v>
      </c>
      <c r="D11" s="36">
        <v>12000</v>
      </c>
      <c r="E11" s="40">
        <v>187.5</v>
      </c>
      <c r="F11" s="36">
        <v>0</v>
      </c>
      <c r="G11" s="40">
        <v>0</v>
      </c>
      <c r="H11" s="36">
        <v>0</v>
      </c>
      <c r="I11" s="40">
        <v>0</v>
      </c>
    </row>
    <row r="12" spans="1:9" x14ac:dyDescent="0.35">
      <c r="A12" s="73" t="s">
        <v>24</v>
      </c>
      <c r="B12" s="70">
        <v>0</v>
      </c>
      <c r="C12" s="35">
        <v>0</v>
      </c>
      <c r="D12" s="36">
        <v>0</v>
      </c>
      <c r="E12" s="40">
        <v>0</v>
      </c>
      <c r="F12" s="36">
        <v>7000</v>
      </c>
      <c r="G12" s="40">
        <v>109.38</v>
      </c>
      <c r="H12" s="36">
        <v>0</v>
      </c>
      <c r="I12" s="40">
        <v>0</v>
      </c>
    </row>
    <row r="13" spans="1:9" x14ac:dyDescent="0.35">
      <c r="A13" s="73" t="s">
        <v>25</v>
      </c>
      <c r="B13" s="70">
        <v>65</v>
      </c>
      <c r="C13" s="35">
        <v>30.66</v>
      </c>
      <c r="D13" s="36">
        <v>0</v>
      </c>
      <c r="E13" s="40">
        <v>0</v>
      </c>
      <c r="F13" s="36">
        <v>0</v>
      </c>
      <c r="G13" s="40">
        <v>0</v>
      </c>
      <c r="H13" s="36">
        <v>0</v>
      </c>
      <c r="I13" s="40">
        <v>0</v>
      </c>
    </row>
    <row r="14" spans="1:9" x14ac:dyDescent="0.35">
      <c r="A14" s="73" t="s">
        <v>26</v>
      </c>
      <c r="B14" s="70">
        <v>0</v>
      </c>
      <c r="C14" s="35">
        <v>0</v>
      </c>
      <c r="D14" s="36">
        <v>0</v>
      </c>
      <c r="E14" s="40">
        <v>0</v>
      </c>
      <c r="F14" s="36">
        <v>0</v>
      </c>
      <c r="G14" s="40">
        <v>0</v>
      </c>
      <c r="H14" s="36">
        <v>0</v>
      </c>
      <c r="I14" s="40">
        <v>0</v>
      </c>
    </row>
    <row r="15" spans="1:9" x14ac:dyDescent="0.35">
      <c r="A15" s="73" t="s">
        <v>27</v>
      </c>
      <c r="B15" s="70">
        <v>0</v>
      </c>
      <c r="C15" s="35">
        <v>0</v>
      </c>
      <c r="D15" s="36">
        <v>0</v>
      </c>
      <c r="E15" s="40">
        <v>0</v>
      </c>
      <c r="F15" s="36">
        <v>0</v>
      </c>
      <c r="G15" s="40">
        <v>0</v>
      </c>
      <c r="H15" s="36">
        <v>0</v>
      </c>
      <c r="I15" s="40">
        <v>0</v>
      </c>
    </row>
    <row r="16" spans="1:9" x14ac:dyDescent="0.35">
      <c r="A16" s="73" t="s">
        <v>28</v>
      </c>
      <c r="B16" s="70">
        <v>25000</v>
      </c>
      <c r="C16" s="35">
        <v>390.63</v>
      </c>
      <c r="D16" s="36">
        <v>0</v>
      </c>
      <c r="E16" s="40">
        <v>0</v>
      </c>
      <c r="F16" s="36">
        <v>0</v>
      </c>
      <c r="G16" s="40">
        <v>0</v>
      </c>
      <c r="H16" s="36">
        <v>3500</v>
      </c>
      <c r="I16" s="40">
        <v>54.41</v>
      </c>
    </row>
    <row r="17" spans="1:9" x14ac:dyDescent="0.35">
      <c r="A17" s="73" t="s">
        <v>29</v>
      </c>
      <c r="B17" s="70">
        <v>0</v>
      </c>
      <c r="C17" s="35">
        <v>0</v>
      </c>
      <c r="D17" s="36">
        <v>0</v>
      </c>
      <c r="E17" s="40">
        <v>0</v>
      </c>
      <c r="F17" s="36">
        <v>0</v>
      </c>
      <c r="G17" s="40">
        <v>0</v>
      </c>
      <c r="H17" s="36">
        <v>0</v>
      </c>
      <c r="I17" s="40">
        <v>0</v>
      </c>
    </row>
    <row r="18" spans="1:9" x14ac:dyDescent="0.35">
      <c r="A18" s="73" t="s">
        <v>30</v>
      </c>
      <c r="B18" s="70">
        <v>0</v>
      </c>
      <c r="C18" s="35">
        <v>0</v>
      </c>
      <c r="D18" s="36">
        <v>0</v>
      </c>
      <c r="E18" s="40">
        <v>0</v>
      </c>
      <c r="F18" s="36">
        <v>25</v>
      </c>
      <c r="G18" s="40">
        <v>0.39</v>
      </c>
      <c r="H18" s="36">
        <v>0</v>
      </c>
      <c r="I18" s="40">
        <v>0</v>
      </c>
    </row>
    <row r="19" spans="1:9" x14ac:dyDescent="0.35">
      <c r="A19" s="73" t="s">
        <v>31</v>
      </c>
      <c r="B19" s="70">
        <v>0</v>
      </c>
      <c r="C19" s="35">
        <v>0</v>
      </c>
      <c r="D19" s="36">
        <v>0</v>
      </c>
      <c r="E19" s="40">
        <v>0</v>
      </c>
      <c r="F19" s="36">
        <v>0</v>
      </c>
      <c r="G19" s="40">
        <v>0</v>
      </c>
      <c r="H19" s="36">
        <v>5000</v>
      </c>
      <c r="I19" s="40">
        <v>77.72</v>
      </c>
    </row>
    <row r="20" spans="1:9" x14ac:dyDescent="0.35">
      <c r="A20" s="73" t="s">
        <v>32</v>
      </c>
      <c r="B20" s="70">
        <v>0</v>
      </c>
      <c r="C20" s="35">
        <v>0</v>
      </c>
      <c r="D20" s="36">
        <v>500</v>
      </c>
      <c r="E20" s="40">
        <v>7.81</v>
      </c>
      <c r="F20" s="36">
        <v>100</v>
      </c>
      <c r="G20" s="40">
        <v>1.56</v>
      </c>
      <c r="H20" s="36">
        <v>0</v>
      </c>
      <c r="I20" s="40">
        <v>0</v>
      </c>
    </row>
    <row r="21" spans="1:9" x14ac:dyDescent="0.35">
      <c r="A21" s="73" t="s">
        <v>33</v>
      </c>
      <c r="B21" s="70">
        <v>0</v>
      </c>
      <c r="C21" s="35">
        <v>0</v>
      </c>
      <c r="D21" s="36">
        <v>0</v>
      </c>
      <c r="E21" s="40">
        <v>0</v>
      </c>
      <c r="F21" s="36">
        <v>0</v>
      </c>
      <c r="G21" s="40">
        <v>0</v>
      </c>
      <c r="H21" s="36">
        <v>0</v>
      </c>
      <c r="I21" s="40">
        <v>0</v>
      </c>
    </row>
    <row r="22" spans="1:9" ht="43.5" x14ac:dyDescent="0.35">
      <c r="A22" s="73" t="s">
        <v>34</v>
      </c>
      <c r="B22" s="70">
        <v>0</v>
      </c>
      <c r="C22" s="35">
        <v>0</v>
      </c>
      <c r="D22" s="36">
        <v>0</v>
      </c>
      <c r="E22" s="40">
        <v>0</v>
      </c>
      <c r="F22" s="36">
        <v>0</v>
      </c>
      <c r="G22" s="40">
        <v>0</v>
      </c>
      <c r="H22" s="36">
        <v>0</v>
      </c>
      <c r="I22" s="40">
        <v>0</v>
      </c>
    </row>
    <row r="23" spans="1:9" ht="29" x14ac:dyDescent="0.35">
      <c r="A23" s="73" t="s">
        <v>35</v>
      </c>
      <c r="B23" s="70">
        <v>0</v>
      </c>
      <c r="C23" s="35">
        <v>0</v>
      </c>
      <c r="D23" s="36">
        <v>0</v>
      </c>
      <c r="E23" s="40">
        <v>0</v>
      </c>
      <c r="F23" s="36">
        <v>4500</v>
      </c>
      <c r="G23" s="40">
        <v>70.31</v>
      </c>
      <c r="H23" s="36">
        <v>0</v>
      </c>
      <c r="I23" s="40">
        <v>0</v>
      </c>
    </row>
    <row r="24" spans="1:9" x14ac:dyDescent="0.35">
      <c r="A24" s="73" t="s">
        <v>36</v>
      </c>
      <c r="B24" s="70">
        <v>0</v>
      </c>
      <c r="C24" s="35">
        <v>0</v>
      </c>
      <c r="D24" s="36">
        <v>0</v>
      </c>
      <c r="E24" s="40">
        <v>0</v>
      </c>
      <c r="F24" s="36">
        <v>0</v>
      </c>
      <c r="G24" s="40">
        <v>0</v>
      </c>
      <c r="H24" s="36">
        <v>0</v>
      </c>
      <c r="I24" s="40">
        <v>0</v>
      </c>
    </row>
    <row r="25" spans="1:9" ht="29.5" thickBot="1" x14ac:dyDescent="0.4">
      <c r="A25" s="73" t="s">
        <v>37</v>
      </c>
      <c r="B25" s="71">
        <v>3000</v>
      </c>
      <c r="C25" s="43">
        <v>46.88</v>
      </c>
      <c r="D25" s="37">
        <v>0</v>
      </c>
      <c r="E25" s="41">
        <v>0</v>
      </c>
      <c r="F25" s="37">
        <v>0</v>
      </c>
      <c r="G25" s="41">
        <v>0</v>
      </c>
      <c r="H25" s="37">
        <v>0</v>
      </c>
      <c r="I25" s="41">
        <v>0</v>
      </c>
    </row>
  </sheetData>
  <mergeCells count="4">
    <mergeCell ref="B1:C1"/>
    <mergeCell ref="D1:E1"/>
    <mergeCell ref="F1:G1"/>
    <mergeCell ref="H1:I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A90D1-71BA-4982-AF88-F3FE870353DC}">
  <dimension ref="A1:I25"/>
  <sheetViews>
    <sheetView zoomScale="55" zoomScaleNormal="55" workbookViewId="0">
      <selection activeCell="A30" sqref="A30"/>
    </sheetView>
  </sheetViews>
  <sheetFormatPr defaultRowHeight="14.5" x14ac:dyDescent="0.35"/>
  <cols>
    <col min="1" max="1" width="44.90625" customWidth="1"/>
    <col min="2" max="2" width="12" bestFit="1" customWidth="1"/>
    <col min="3" max="3" width="10.81640625" bestFit="1" customWidth="1"/>
    <col min="4" max="4" width="12.81640625" bestFit="1" customWidth="1"/>
    <col min="5" max="5" width="11.81640625" bestFit="1" customWidth="1"/>
    <col min="6" max="6" width="12.81640625" bestFit="1" customWidth="1"/>
    <col min="7" max="7" width="11.81640625" bestFit="1" customWidth="1"/>
    <col min="8" max="8" width="12.81640625" bestFit="1" customWidth="1"/>
    <col min="9" max="9" width="12.453125" bestFit="1" customWidth="1"/>
  </cols>
  <sheetData>
    <row r="1" spans="1:9" ht="15" thickBot="1" x14ac:dyDescent="0.4">
      <c r="A1" s="72" t="s">
        <v>14</v>
      </c>
      <c r="B1" s="97" t="s">
        <v>43</v>
      </c>
      <c r="C1" s="99"/>
      <c r="D1" s="97" t="s">
        <v>44</v>
      </c>
      <c r="E1" s="99"/>
      <c r="F1" s="99" t="s">
        <v>45</v>
      </c>
      <c r="G1" s="99"/>
      <c r="H1" s="99" t="s">
        <v>46</v>
      </c>
      <c r="I1" s="99"/>
    </row>
    <row r="2" spans="1:9" ht="15" thickBot="1" x14ac:dyDescent="0.4">
      <c r="A2" s="73"/>
      <c r="B2" s="67" t="s">
        <v>108</v>
      </c>
      <c r="C2" s="32" t="s">
        <v>48</v>
      </c>
      <c r="D2" s="32" t="s">
        <v>108</v>
      </c>
      <c r="E2" s="32" t="s">
        <v>48</v>
      </c>
      <c r="F2" s="32" t="s">
        <v>108</v>
      </c>
      <c r="G2" s="32" t="s">
        <v>48</v>
      </c>
      <c r="H2" s="32" t="s">
        <v>108</v>
      </c>
      <c r="I2" s="32" t="s">
        <v>48</v>
      </c>
    </row>
    <row r="3" spans="1:9" x14ac:dyDescent="0.35">
      <c r="A3" s="75" t="s">
        <v>15</v>
      </c>
      <c r="B3" s="68">
        <v>84</v>
      </c>
      <c r="C3" s="35">
        <v>4</v>
      </c>
      <c r="D3" s="34">
        <v>-23304.32</v>
      </c>
      <c r="E3" s="39">
        <v>-6064.41</v>
      </c>
      <c r="F3" s="34">
        <v>-224792.81</v>
      </c>
      <c r="G3" s="39">
        <v>-64726.91</v>
      </c>
      <c r="H3" s="34">
        <v>-280690.62</v>
      </c>
      <c r="I3" s="39">
        <v>-84700.74</v>
      </c>
    </row>
    <row r="4" spans="1:9" ht="15" thickBot="1" x14ac:dyDescent="0.4">
      <c r="A4" s="75" t="s">
        <v>16</v>
      </c>
      <c r="B4" s="69">
        <f t="shared" ref="B4:I4" si="0">SUM(B5:B8)</f>
        <v>6</v>
      </c>
      <c r="C4" s="42">
        <f>SUM(C5:C8)</f>
        <v>312.06</v>
      </c>
      <c r="D4" s="33">
        <f t="shared" si="0"/>
        <v>9</v>
      </c>
      <c r="E4" s="69">
        <f t="shared" si="0"/>
        <v>3.79</v>
      </c>
      <c r="F4" s="33">
        <f t="shared" si="0"/>
        <v>39</v>
      </c>
      <c r="G4" s="69">
        <f t="shared" si="0"/>
        <v>18.399999999999999</v>
      </c>
      <c r="H4" s="33">
        <f t="shared" si="0"/>
        <v>768.87</v>
      </c>
      <c r="I4" s="38">
        <f t="shared" si="0"/>
        <v>365.5</v>
      </c>
    </row>
    <row r="5" spans="1:9" ht="15" thickTop="1" x14ac:dyDescent="0.35">
      <c r="A5" s="73" t="s">
        <v>17</v>
      </c>
      <c r="B5" s="68">
        <v>0</v>
      </c>
      <c r="C5" s="35">
        <v>0</v>
      </c>
      <c r="D5" s="34">
        <v>3</v>
      </c>
      <c r="E5" s="39">
        <v>1</v>
      </c>
      <c r="F5" s="34">
        <v>0</v>
      </c>
      <c r="G5" s="39">
        <v>0</v>
      </c>
      <c r="H5" s="34">
        <v>9</v>
      </c>
      <c r="I5" s="39">
        <v>4</v>
      </c>
    </row>
    <row r="6" spans="1:9" x14ac:dyDescent="0.35">
      <c r="A6" s="73" t="s">
        <v>18</v>
      </c>
      <c r="B6" s="70">
        <v>0</v>
      </c>
      <c r="C6" s="35">
        <v>0</v>
      </c>
      <c r="D6" s="36">
        <v>0</v>
      </c>
      <c r="E6" s="39">
        <v>0</v>
      </c>
      <c r="F6" s="36">
        <v>6</v>
      </c>
      <c r="G6" s="39">
        <v>2.83</v>
      </c>
      <c r="H6" s="36">
        <v>0</v>
      </c>
      <c r="I6" s="39">
        <v>0</v>
      </c>
    </row>
    <row r="7" spans="1:9" x14ac:dyDescent="0.35">
      <c r="A7" s="73" t="s">
        <v>19</v>
      </c>
      <c r="B7" s="70">
        <v>0</v>
      </c>
      <c r="C7" s="35">
        <v>0</v>
      </c>
      <c r="D7" s="36">
        <v>0</v>
      </c>
      <c r="E7" s="39">
        <v>0</v>
      </c>
      <c r="F7" s="36">
        <v>0</v>
      </c>
      <c r="G7" s="39">
        <v>0</v>
      </c>
      <c r="H7" s="36">
        <v>0</v>
      </c>
      <c r="I7" s="39">
        <v>0</v>
      </c>
    </row>
    <row r="8" spans="1:9" x14ac:dyDescent="0.35">
      <c r="A8" s="73" t="s">
        <v>20</v>
      </c>
      <c r="B8" s="70">
        <v>6</v>
      </c>
      <c r="C8" s="35">
        <v>312.06</v>
      </c>
      <c r="D8" s="36">
        <v>6</v>
      </c>
      <c r="E8" s="39">
        <v>2.79</v>
      </c>
      <c r="F8" s="36">
        <v>33</v>
      </c>
      <c r="G8" s="39">
        <v>15.57</v>
      </c>
      <c r="H8" s="36">
        <v>759.87</v>
      </c>
      <c r="I8" s="39">
        <v>361.5</v>
      </c>
    </row>
    <row r="9" spans="1:9" ht="15" thickBot="1" x14ac:dyDescent="0.4">
      <c r="A9" s="75" t="s">
        <v>21</v>
      </c>
      <c r="B9" s="74">
        <f t="shared" ref="B9:I9" si="1">SUM(B10:B25)</f>
        <v>13750</v>
      </c>
      <c r="C9" s="66">
        <f t="shared" si="1"/>
        <v>6404.29</v>
      </c>
      <c r="D9" s="65">
        <f t="shared" si="1"/>
        <v>126350</v>
      </c>
      <c r="E9" s="66">
        <f t="shared" si="1"/>
        <v>58712.82</v>
      </c>
      <c r="F9" s="33">
        <f>SUM(F10:F25)</f>
        <v>42300</v>
      </c>
      <c r="G9" s="38">
        <f>SUM(G10:G25)</f>
        <v>19952.84</v>
      </c>
      <c r="H9" s="33">
        <f t="shared" si="1"/>
        <v>38880</v>
      </c>
      <c r="I9" s="38">
        <f t="shared" si="1"/>
        <v>18496.66</v>
      </c>
    </row>
    <row r="10" spans="1:9" ht="15" thickTop="1" x14ac:dyDescent="0.35">
      <c r="A10" s="73" t="s">
        <v>22</v>
      </c>
      <c r="B10" s="70">
        <v>0</v>
      </c>
      <c r="C10" s="35">
        <v>0</v>
      </c>
      <c r="D10" s="36">
        <v>0</v>
      </c>
      <c r="E10" s="40">
        <v>0</v>
      </c>
      <c r="F10" s="36">
        <v>0</v>
      </c>
      <c r="G10" s="40">
        <v>0</v>
      </c>
      <c r="H10" s="36">
        <v>0</v>
      </c>
      <c r="I10" s="40">
        <v>0</v>
      </c>
    </row>
    <row r="11" spans="1:9" x14ac:dyDescent="0.35">
      <c r="A11" s="73" t="s">
        <v>23</v>
      </c>
      <c r="B11" s="70">
        <v>5000</v>
      </c>
      <c r="C11" s="35">
        <v>2328.83</v>
      </c>
      <c r="D11" s="36">
        <v>0</v>
      </c>
      <c r="E11" s="40">
        <v>0</v>
      </c>
      <c r="F11" s="36">
        <v>0</v>
      </c>
      <c r="G11" s="40">
        <v>0</v>
      </c>
      <c r="H11" s="36">
        <v>0</v>
      </c>
      <c r="I11" s="40">
        <v>0</v>
      </c>
    </row>
    <row r="12" spans="1:9" x14ac:dyDescent="0.35">
      <c r="A12" s="73" t="s">
        <v>24</v>
      </c>
      <c r="B12" s="70">
        <v>0</v>
      </c>
      <c r="C12" s="35">
        <v>0</v>
      </c>
      <c r="D12" s="36">
        <v>0</v>
      </c>
      <c r="E12" s="40">
        <v>0</v>
      </c>
      <c r="F12" s="36">
        <v>0</v>
      </c>
      <c r="G12" s="40">
        <v>0</v>
      </c>
      <c r="H12" s="36">
        <v>7000</v>
      </c>
      <c r="I12" s="40">
        <v>3330.16</v>
      </c>
    </row>
    <row r="13" spans="1:9" x14ac:dyDescent="0.35">
      <c r="A13" s="73" t="s">
        <v>25</v>
      </c>
      <c r="B13" s="70">
        <v>0</v>
      </c>
      <c r="C13" s="35">
        <v>0</v>
      </c>
      <c r="D13" s="36">
        <v>120000</v>
      </c>
      <c r="E13" s="40">
        <v>55762.080000000002</v>
      </c>
      <c r="F13" s="36">
        <v>0</v>
      </c>
      <c r="G13" s="40">
        <v>0</v>
      </c>
      <c r="H13" s="36">
        <v>0</v>
      </c>
      <c r="I13" s="40">
        <v>0</v>
      </c>
    </row>
    <row r="14" spans="1:9" x14ac:dyDescent="0.35">
      <c r="A14" s="73" t="s">
        <v>26</v>
      </c>
      <c r="B14" s="70">
        <v>0</v>
      </c>
      <c r="C14" s="35">
        <v>0</v>
      </c>
      <c r="D14" s="36">
        <v>0</v>
      </c>
      <c r="E14" s="40">
        <v>0</v>
      </c>
      <c r="F14" s="36">
        <v>28000</v>
      </c>
      <c r="G14" s="40">
        <v>13207.55</v>
      </c>
      <c r="H14" s="36">
        <v>0</v>
      </c>
      <c r="I14" s="40">
        <v>0</v>
      </c>
    </row>
    <row r="15" spans="1:9" x14ac:dyDescent="0.35">
      <c r="A15" s="73" t="s">
        <v>27</v>
      </c>
      <c r="B15" s="70">
        <v>0</v>
      </c>
      <c r="C15" s="35">
        <v>0</v>
      </c>
      <c r="D15" s="36">
        <v>0</v>
      </c>
      <c r="E15" s="40">
        <v>0</v>
      </c>
      <c r="F15" s="36">
        <v>0</v>
      </c>
      <c r="G15" s="40">
        <v>0</v>
      </c>
      <c r="H15" s="36">
        <v>0</v>
      </c>
      <c r="I15" s="40">
        <v>0</v>
      </c>
    </row>
    <row r="16" spans="1:9" x14ac:dyDescent="0.35">
      <c r="A16" s="73" t="s">
        <v>28</v>
      </c>
      <c r="B16" s="70">
        <v>6000</v>
      </c>
      <c r="C16" s="35">
        <v>2794.6</v>
      </c>
      <c r="D16" s="36">
        <v>6000</v>
      </c>
      <c r="E16" s="40">
        <v>2788.1</v>
      </c>
      <c r="F16" s="36">
        <v>0</v>
      </c>
      <c r="G16" s="40">
        <v>0</v>
      </c>
      <c r="H16" s="36">
        <v>6000</v>
      </c>
      <c r="I16" s="40">
        <v>2854.42</v>
      </c>
    </row>
    <row r="17" spans="1:9" x14ac:dyDescent="0.35">
      <c r="A17" s="73" t="s">
        <v>29</v>
      </c>
      <c r="B17" s="70">
        <v>0</v>
      </c>
      <c r="C17" s="35">
        <v>0</v>
      </c>
      <c r="D17" s="36">
        <v>0</v>
      </c>
      <c r="E17" s="40">
        <v>0</v>
      </c>
      <c r="F17" s="36">
        <v>0</v>
      </c>
      <c r="G17" s="40">
        <v>0</v>
      </c>
      <c r="H17" s="36">
        <v>500</v>
      </c>
      <c r="I17" s="40">
        <v>237.87</v>
      </c>
    </row>
    <row r="18" spans="1:9" x14ac:dyDescent="0.35">
      <c r="A18" s="73" t="s">
        <v>30</v>
      </c>
      <c r="B18" s="70">
        <v>0</v>
      </c>
      <c r="C18" s="35">
        <v>0</v>
      </c>
      <c r="D18" s="36">
        <v>0</v>
      </c>
      <c r="E18" s="40">
        <v>0</v>
      </c>
      <c r="F18" s="36">
        <v>12000</v>
      </c>
      <c r="G18" s="40">
        <v>5660.38</v>
      </c>
      <c r="H18" s="36">
        <v>0</v>
      </c>
      <c r="I18" s="40">
        <v>0</v>
      </c>
    </row>
    <row r="19" spans="1:9" x14ac:dyDescent="0.35">
      <c r="A19" s="73" t="s">
        <v>31</v>
      </c>
      <c r="B19" s="70">
        <v>0</v>
      </c>
      <c r="C19" s="35">
        <v>0</v>
      </c>
      <c r="D19" s="36">
        <v>0</v>
      </c>
      <c r="E19" s="40">
        <v>0</v>
      </c>
      <c r="F19" s="36">
        <v>300</v>
      </c>
      <c r="G19" s="40">
        <v>141.51</v>
      </c>
      <c r="H19" s="36">
        <v>0</v>
      </c>
      <c r="I19" s="40">
        <v>0</v>
      </c>
    </row>
    <row r="20" spans="1:9" x14ac:dyDescent="0.35">
      <c r="A20" s="73" t="s">
        <v>32</v>
      </c>
      <c r="B20" s="70">
        <v>250</v>
      </c>
      <c r="C20" s="35">
        <v>116.44</v>
      </c>
      <c r="D20" s="36">
        <v>0</v>
      </c>
      <c r="E20" s="40">
        <v>0</v>
      </c>
      <c r="F20" s="36">
        <v>0</v>
      </c>
      <c r="G20" s="40">
        <v>0</v>
      </c>
      <c r="H20" s="36">
        <v>380</v>
      </c>
      <c r="I20" s="40">
        <v>180.78</v>
      </c>
    </row>
    <row r="21" spans="1:9" x14ac:dyDescent="0.35">
      <c r="A21" s="73" t="s">
        <v>33</v>
      </c>
      <c r="B21" s="70">
        <v>0</v>
      </c>
      <c r="C21" s="35">
        <v>0</v>
      </c>
      <c r="D21" s="36">
        <v>350</v>
      </c>
      <c r="E21" s="40">
        <v>162.63999999999999</v>
      </c>
      <c r="F21" s="36">
        <v>0</v>
      </c>
      <c r="G21" s="40">
        <v>0</v>
      </c>
      <c r="H21" s="36">
        <v>0</v>
      </c>
      <c r="I21" s="40">
        <v>0</v>
      </c>
    </row>
    <row r="22" spans="1:9" ht="43.5" x14ac:dyDescent="0.35">
      <c r="A22" s="73" t="s">
        <v>34</v>
      </c>
      <c r="B22" s="70">
        <v>2500</v>
      </c>
      <c r="C22" s="35">
        <v>1164.42</v>
      </c>
      <c r="D22" s="36">
        <v>0</v>
      </c>
      <c r="E22" s="40">
        <v>0</v>
      </c>
      <c r="F22" s="36">
        <v>0</v>
      </c>
      <c r="G22" s="40">
        <v>0</v>
      </c>
      <c r="H22" s="36">
        <v>0</v>
      </c>
      <c r="I22" s="40">
        <v>0</v>
      </c>
    </row>
    <row r="23" spans="1:9" ht="29" x14ac:dyDescent="0.35">
      <c r="A23" s="73" t="s">
        <v>35</v>
      </c>
      <c r="B23" s="70">
        <v>0</v>
      </c>
      <c r="C23" s="35">
        <v>0</v>
      </c>
      <c r="D23" s="36">
        <v>0</v>
      </c>
      <c r="E23" s="40">
        <v>0</v>
      </c>
      <c r="F23" s="36">
        <v>0</v>
      </c>
      <c r="G23" s="40">
        <v>0</v>
      </c>
      <c r="H23" s="36">
        <v>25000</v>
      </c>
      <c r="I23" s="40">
        <v>11893.43</v>
      </c>
    </row>
    <row r="24" spans="1:9" x14ac:dyDescent="0.35">
      <c r="A24" s="73" t="s">
        <v>36</v>
      </c>
      <c r="B24" s="70">
        <v>0</v>
      </c>
      <c r="C24" s="35">
        <v>0</v>
      </c>
      <c r="D24" s="36">
        <v>0</v>
      </c>
      <c r="E24" s="40">
        <v>0</v>
      </c>
      <c r="F24" s="36">
        <v>0</v>
      </c>
      <c r="G24" s="40">
        <v>0</v>
      </c>
      <c r="H24" s="36">
        <v>0</v>
      </c>
      <c r="I24" s="40">
        <v>0</v>
      </c>
    </row>
    <row r="25" spans="1:9" ht="29.5" thickBot="1" x14ac:dyDescent="0.4">
      <c r="A25" s="73" t="s">
        <v>37</v>
      </c>
      <c r="B25" s="71">
        <v>0</v>
      </c>
      <c r="C25" s="43">
        <v>0</v>
      </c>
      <c r="D25" s="37">
        <v>0</v>
      </c>
      <c r="E25" s="41">
        <v>0</v>
      </c>
      <c r="F25" s="37">
        <v>2000</v>
      </c>
      <c r="G25" s="41">
        <v>943.4</v>
      </c>
      <c r="H25" s="37">
        <v>0</v>
      </c>
      <c r="I25" s="41">
        <v>0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A1DE0-2D17-409E-92F4-F4D8AEBDF55A}">
  <dimension ref="A1:E26"/>
  <sheetViews>
    <sheetView tabSelected="1" zoomScale="68" zoomScaleNormal="85" workbookViewId="0">
      <selection activeCell="I1" sqref="I1"/>
    </sheetView>
  </sheetViews>
  <sheetFormatPr defaultRowHeight="14.5" x14ac:dyDescent="0.35"/>
  <cols>
    <col min="1" max="1" width="95.54296875" bestFit="1" customWidth="1"/>
    <col min="2" max="2" width="22.26953125" bestFit="1" customWidth="1"/>
    <col min="3" max="3" width="23.7265625" bestFit="1" customWidth="1"/>
    <col min="4" max="4" width="20.7265625" bestFit="1" customWidth="1"/>
    <col min="5" max="5" width="22.81640625" bestFit="1" customWidth="1"/>
  </cols>
  <sheetData>
    <row r="1" spans="1:5" x14ac:dyDescent="0.35">
      <c r="A1" s="46" t="s">
        <v>49</v>
      </c>
      <c r="B1" t="s">
        <v>52</v>
      </c>
      <c r="C1" t="s">
        <v>53</v>
      </c>
      <c r="D1" t="s">
        <v>54</v>
      </c>
      <c r="E1" t="s">
        <v>55</v>
      </c>
    </row>
    <row r="2" spans="1:5" x14ac:dyDescent="0.35">
      <c r="A2" s="47" t="s">
        <v>16</v>
      </c>
      <c r="B2" s="48">
        <v>313.44</v>
      </c>
      <c r="C2" s="48">
        <v>5.2</v>
      </c>
      <c r="D2" s="48">
        <v>18.419999999999998</v>
      </c>
      <c r="E2" s="48">
        <v>300373.27</v>
      </c>
    </row>
    <row r="3" spans="1:5" x14ac:dyDescent="0.35">
      <c r="A3" s="47" t="s">
        <v>17</v>
      </c>
      <c r="B3" s="48">
        <v>0</v>
      </c>
      <c r="C3" s="48">
        <v>1</v>
      </c>
      <c r="D3" s="48">
        <v>0</v>
      </c>
      <c r="E3" s="48">
        <v>300004</v>
      </c>
    </row>
    <row r="4" spans="1:5" x14ac:dyDescent="0.35">
      <c r="A4" s="47" t="s">
        <v>18</v>
      </c>
      <c r="B4" s="48">
        <v>1.38</v>
      </c>
      <c r="C4" s="48">
        <v>1.41</v>
      </c>
      <c r="D4" s="48">
        <v>2.83</v>
      </c>
      <c r="E4" s="48">
        <v>0</v>
      </c>
    </row>
    <row r="5" spans="1:5" x14ac:dyDescent="0.35">
      <c r="A5" s="47" t="s">
        <v>19</v>
      </c>
      <c r="B5" s="48">
        <v>0</v>
      </c>
      <c r="C5" s="48">
        <v>0</v>
      </c>
      <c r="D5" s="48">
        <v>0.02</v>
      </c>
      <c r="E5" s="48">
        <v>0</v>
      </c>
    </row>
    <row r="6" spans="1:5" x14ac:dyDescent="0.35">
      <c r="A6" s="47" t="s">
        <v>20</v>
      </c>
      <c r="B6" s="48">
        <v>312.06</v>
      </c>
      <c r="C6" s="48">
        <v>2.79</v>
      </c>
      <c r="D6" s="48">
        <v>15.57</v>
      </c>
      <c r="E6" s="48">
        <v>369.27</v>
      </c>
    </row>
    <row r="7" spans="1:5" x14ac:dyDescent="0.35">
      <c r="A7" s="47" t="s">
        <v>21</v>
      </c>
      <c r="B7" s="48">
        <v>6950.59</v>
      </c>
      <c r="C7" s="48">
        <v>58908.13</v>
      </c>
      <c r="D7" s="48">
        <v>20134.48</v>
      </c>
      <c r="E7" s="48">
        <v>18628.79</v>
      </c>
    </row>
    <row r="8" spans="1:5" x14ac:dyDescent="0.35">
      <c r="A8" s="47" t="s">
        <v>22</v>
      </c>
      <c r="B8" s="48">
        <v>0</v>
      </c>
      <c r="C8" s="48">
        <v>0</v>
      </c>
      <c r="D8" s="48">
        <v>0</v>
      </c>
      <c r="E8" s="48">
        <v>0</v>
      </c>
    </row>
    <row r="9" spans="1:5" x14ac:dyDescent="0.35">
      <c r="A9" s="47" t="s">
        <v>31</v>
      </c>
      <c r="B9" s="48">
        <v>0</v>
      </c>
      <c r="C9" s="48">
        <v>0</v>
      </c>
      <c r="D9" s="48">
        <v>141.51</v>
      </c>
      <c r="E9" s="48">
        <v>77.72</v>
      </c>
    </row>
    <row r="10" spans="1:5" x14ac:dyDescent="0.35">
      <c r="A10" s="47" t="s">
        <v>32</v>
      </c>
      <c r="B10" s="48">
        <v>116.44</v>
      </c>
      <c r="C10" s="48">
        <v>7.81</v>
      </c>
      <c r="D10" s="48">
        <v>1.56</v>
      </c>
      <c r="E10" s="48">
        <v>180.78</v>
      </c>
    </row>
    <row r="11" spans="1:5" x14ac:dyDescent="0.35">
      <c r="A11" s="47" t="s">
        <v>33</v>
      </c>
      <c r="B11" s="48">
        <v>0</v>
      </c>
      <c r="C11" s="48">
        <v>162.63999999999999</v>
      </c>
      <c r="D11" s="48">
        <v>0</v>
      </c>
      <c r="E11" s="48">
        <v>0</v>
      </c>
    </row>
    <row r="12" spans="1:5" x14ac:dyDescent="0.35">
      <c r="A12" s="47" t="s">
        <v>34</v>
      </c>
      <c r="B12" s="48">
        <v>1164.42</v>
      </c>
      <c r="C12" s="48">
        <v>0</v>
      </c>
      <c r="D12" s="48">
        <v>0</v>
      </c>
      <c r="E12" s="48">
        <v>0</v>
      </c>
    </row>
    <row r="13" spans="1:5" x14ac:dyDescent="0.35">
      <c r="A13" s="47" t="s">
        <v>35</v>
      </c>
      <c r="B13" s="48">
        <v>0</v>
      </c>
      <c r="C13" s="48">
        <v>0</v>
      </c>
      <c r="D13" s="48">
        <v>70.31</v>
      </c>
      <c r="E13" s="48">
        <v>11893.43</v>
      </c>
    </row>
    <row r="14" spans="1:5" x14ac:dyDescent="0.35">
      <c r="A14" s="47" t="s">
        <v>36</v>
      </c>
      <c r="B14" s="48">
        <v>0</v>
      </c>
      <c r="C14" s="48">
        <v>0</v>
      </c>
      <c r="D14" s="48">
        <v>0</v>
      </c>
      <c r="E14" s="48">
        <v>0</v>
      </c>
    </row>
    <row r="15" spans="1:5" x14ac:dyDescent="0.35">
      <c r="A15" s="47" t="s">
        <v>37</v>
      </c>
      <c r="B15" s="48">
        <v>46.88</v>
      </c>
      <c r="C15" s="48">
        <v>0</v>
      </c>
      <c r="D15" s="48">
        <v>943.4</v>
      </c>
      <c r="E15" s="48">
        <v>0</v>
      </c>
    </row>
    <row r="16" spans="1:5" x14ac:dyDescent="0.35">
      <c r="A16" s="47" t="s">
        <v>23</v>
      </c>
      <c r="B16" s="48">
        <v>2406.96</v>
      </c>
      <c r="C16" s="48">
        <v>187.5</v>
      </c>
      <c r="D16" s="48">
        <v>0</v>
      </c>
      <c r="E16" s="48">
        <v>0</v>
      </c>
    </row>
    <row r="17" spans="1:5" x14ac:dyDescent="0.35">
      <c r="A17" s="47" t="s">
        <v>24</v>
      </c>
      <c r="B17" s="48">
        <v>0</v>
      </c>
      <c r="C17" s="48">
        <v>0</v>
      </c>
      <c r="D17" s="48">
        <v>109.38</v>
      </c>
      <c r="E17" s="48">
        <v>3330.16</v>
      </c>
    </row>
    <row r="18" spans="1:5" x14ac:dyDescent="0.35">
      <c r="A18" s="47" t="s">
        <v>25</v>
      </c>
      <c r="B18" s="48">
        <v>30.66</v>
      </c>
      <c r="C18" s="48">
        <v>55762.080000000002</v>
      </c>
      <c r="D18" s="48">
        <v>0</v>
      </c>
      <c r="E18" s="48">
        <v>0</v>
      </c>
    </row>
    <row r="19" spans="1:5" x14ac:dyDescent="0.35">
      <c r="A19" s="47" t="s">
        <v>26</v>
      </c>
      <c r="B19" s="48">
        <v>0</v>
      </c>
      <c r="C19" s="48">
        <v>0</v>
      </c>
      <c r="D19" s="48">
        <v>13207.55</v>
      </c>
      <c r="E19" s="48">
        <v>0</v>
      </c>
    </row>
    <row r="20" spans="1:5" x14ac:dyDescent="0.35">
      <c r="A20" s="47" t="s">
        <v>27</v>
      </c>
      <c r="B20" s="48">
        <v>0</v>
      </c>
      <c r="C20" s="48">
        <v>0</v>
      </c>
      <c r="D20" s="48">
        <v>0</v>
      </c>
      <c r="E20" s="48">
        <v>0</v>
      </c>
    </row>
    <row r="21" spans="1:5" x14ac:dyDescent="0.35">
      <c r="A21" s="47" t="s">
        <v>28</v>
      </c>
      <c r="B21" s="48">
        <v>3185.23</v>
      </c>
      <c r="C21" s="48">
        <v>2788.1</v>
      </c>
      <c r="D21" s="48">
        <v>0</v>
      </c>
      <c r="E21" s="48">
        <v>2908.83</v>
      </c>
    </row>
    <row r="22" spans="1:5" x14ac:dyDescent="0.35">
      <c r="A22" s="47" t="s">
        <v>29</v>
      </c>
      <c r="B22" s="48">
        <v>0</v>
      </c>
      <c r="C22" s="48">
        <v>0</v>
      </c>
      <c r="D22" s="48">
        <v>0</v>
      </c>
      <c r="E22" s="48">
        <v>237.87</v>
      </c>
    </row>
    <row r="23" spans="1:5" x14ac:dyDescent="0.35">
      <c r="A23" s="47" t="s">
        <v>30</v>
      </c>
      <c r="B23" s="48">
        <v>0</v>
      </c>
      <c r="C23" s="48">
        <v>0</v>
      </c>
      <c r="D23" s="48">
        <v>5660.77</v>
      </c>
      <c r="E23" s="48">
        <v>0</v>
      </c>
    </row>
    <row r="24" spans="1:5" x14ac:dyDescent="0.35">
      <c r="A24" s="47" t="s">
        <v>15</v>
      </c>
      <c r="B24" s="48">
        <v>4.33</v>
      </c>
      <c r="C24" s="48">
        <v>-6064.41</v>
      </c>
      <c r="D24" s="48">
        <v>-64726.91</v>
      </c>
      <c r="E24" s="48">
        <v>-84700.74</v>
      </c>
    </row>
    <row r="25" spans="1:5" x14ac:dyDescent="0.35">
      <c r="A25" s="47" t="s">
        <v>50</v>
      </c>
      <c r="B25" s="48"/>
      <c r="C25" s="48"/>
      <c r="D25" s="48"/>
      <c r="E25" s="48"/>
    </row>
    <row r="26" spans="1:5" x14ac:dyDescent="0.35">
      <c r="A26" s="47" t="s">
        <v>51</v>
      </c>
      <c r="B26" s="48">
        <v>14532.389999999998</v>
      </c>
      <c r="C26" s="48">
        <v>111762.25</v>
      </c>
      <c r="D26" s="48">
        <v>-24421.11</v>
      </c>
      <c r="E26" s="48">
        <v>553303.38000000012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18307-717F-4A09-AAC8-261B6F089C85}">
  <dimension ref="A1:E17"/>
  <sheetViews>
    <sheetView zoomScale="45" workbookViewId="0">
      <selection activeCell="T14" sqref="T14"/>
    </sheetView>
  </sheetViews>
  <sheetFormatPr defaultRowHeight="14.5" x14ac:dyDescent="0.35"/>
  <cols>
    <col min="3" max="3" width="17.54296875" bestFit="1" customWidth="1"/>
    <col min="4" max="4" width="8.7265625" customWidth="1"/>
  </cols>
  <sheetData>
    <row r="1" spans="1:5" x14ac:dyDescent="0.35">
      <c r="A1" s="5" t="s">
        <v>56</v>
      </c>
      <c r="B1" s="5" t="s">
        <v>57</v>
      </c>
      <c r="C1" s="28" t="s">
        <v>58</v>
      </c>
    </row>
    <row r="2" spans="1:5" x14ac:dyDescent="0.35">
      <c r="A2" s="6"/>
      <c r="B2" s="6">
        <v>1</v>
      </c>
      <c r="C2" s="26">
        <v>173</v>
      </c>
      <c r="D2" s="12" t="s">
        <v>59</v>
      </c>
      <c r="E2" s="12" t="s">
        <v>59</v>
      </c>
    </row>
    <row r="3" spans="1:5" x14ac:dyDescent="0.35">
      <c r="A3" s="15"/>
      <c r="B3" s="51">
        <v>2</v>
      </c>
      <c r="C3" s="49">
        <v>250</v>
      </c>
      <c r="D3" s="12">
        <f>C2</f>
        <v>173</v>
      </c>
      <c r="E3" s="12" t="s">
        <v>59</v>
      </c>
    </row>
    <row r="4" spans="1:5" x14ac:dyDescent="0.35">
      <c r="A4" s="52">
        <v>2014</v>
      </c>
      <c r="B4" s="51">
        <v>3</v>
      </c>
      <c r="C4" s="49">
        <v>175</v>
      </c>
      <c r="D4" s="12">
        <f t="shared" ref="D4:D17" si="0">0.7*C3+0.3*D3</f>
        <v>226.9</v>
      </c>
      <c r="E4" s="12" t="s">
        <v>59</v>
      </c>
    </row>
    <row r="5" spans="1:5" x14ac:dyDescent="0.35">
      <c r="A5" s="7"/>
      <c r="B5" s="7">
        <v>4</v>
      </c>
      <c r="C5" s="50">
        <v>268</v>
      </c>
      <c r="D5" s="12">
        <f t="shared" si="0"/>
        <v>190.57</v>
      </c>
      <c r="E5" s="12" t="s">
        <v>59</v>
      </c>
    </row>
    <row r="6" spans="1:5" x14ac:dyDescent="0.35">
      <c r="A6" s="6"/>
      <c r="B6" s="6">
        <v>1</v>
      </c>
      <c r="C6" s="26">
        <v>257</v>
      </c>
      <c r="D6" s="12">
        <f t="shared" si="0"/>
        <v>244.77099999999999</v>
      </c>
      <c r="E6" s="12">
        <f t="shared" ref="E6:E17" si="1">SQRT(SUMXMY2(C3:C5,D3:D5)/3)</f>
        <v>69.804524447440613</v>
      </c>
    </row>
    <row r="7" spans="1:5" x14ac:dyDescent="0.35">
      <c r="A7" s="51"/>
      <c r="B7" s="51">
        <v>2</v>
      </c>
      <c r="C7" s="49">
        <v>308</v>
      </c>
      <c r="D7" s="12">
        <f t="shared" si="0"/>
        <v>253.33129999999997</v>
      </c>
      <c r="E7" s="12">
        <f t="shared" si="1"/>
        <v>54.278796784134173</v>
      </c>
    </row>
    <row r="8" spans="1:5" x14ac:dyDescent="0.35">
      <c r="A8" s="52">
        <v>2015</v>
      </c>
      <c r="B8" s="51">
        <v>3</v>
      </c>
      <c r="C8" s="49">
        <v>379</v>
      </c>
      <c r="D8" s="12">
        <f t="shared" si="0"/>
        <v>291.59938999999997</v>
      </c>
      <c r="E8" s="12">
        <f t="shared" si="1"/>
        <v>55.177350729836014</v>
      </c>
    </row>
    <row r="9" spans="1:5" x14ac:dyDescent="0.35">
      <c r="A9" s="7"/>
      <c r="B9" s="7">
        <v>4</v>
      </c>
      <c r="C9" s="50">
        <v>351</v>
      </c>
      <c r="D9" s="12">
        <f t="shared" si="0"/>
        <v>352.77981699999998</v>
      </c>
      <c r="E9" s="12">
        <f t="shared" si="1"/>
        <v>59.936304604866734</v>
      </c>
    </row>
    <row r="10" spans="1:5" x14ac:dyDescent="0.35">
      <c r="A10" s="6"/>
      <c r="B10" s="6">
        <v>1</v>
      </c>
      <c r="C10" s="26">
        <v>450</v>
      </c>
      <c r="D10" s="12">
        <f t="shared" si="0"/>
        <v>351.53394509999998</v>
      </c>
      <c r="E10" s="12">
        <f t="shared" si="1"/>
        <v>59.527867806083329</v>
      </c>
    </row>
    <row r="11" spans="1:5" x14ac:dyDescent="0.35">
      <c r="A11" s="51"/>
      <c r="B11" s="51">
        <v>2</v>
      </c>
      <c r="C11" s="49">
        <v>487</v>
      </c>
      <c r="D11" s="12">
        <f t="shared" si="0"/>
        <v>420.46018352999999</v>
      </c>
      <c r="E11" s="12">
        <f t="shared" si="1"/>
        <v>76.0210460870221</v>
      </c>
    </row>
    <row r="12" spans="1:5" x14ac:dyDescent="0.35">
      <c r="A12" s="52">
        <v>2016</v>
      </c>
      <c r="B12" s="51">
        <v>3</v>
      </c>
      <c r="C12" s="49">
        <v>370</v>
      </c>
      <c r="D12" s="12">
        <f t="shared" si="0"/>
        <v>467.03805505899999</v>
      </c>
      <c r="E12" s="12">
        <f t="shared" si="1"/>
        <v>68.620402437332942</v>
      </c>
    </row>
    <row r="13" spans="1:5" x14ac:dyDescent="0.35">
      <c r="A13" s="7"/>
      <c r="B13" s="7">
        <v>4</v>
      </c>
      <c r="C13" s="50">
        <v>389</v>
      </c>
      <c r="D13" s="12">
        <f t="shared" si="0"/>
        <v>399.11141651769998</v>
      </c>
      <c r="E13" s="12">
        <f t="shared" si="1"/>
        <v>88.580462994696916</v>
      </c>
    </row>
    <row r="14" spans="1:5" x14ac:dyDescent="0.35">
      <c r="A14" s="51"/>
      <c r="B14" s="51">
        <v>1</v>
      </c>
      <c r="C14" s="49">
        <v>436</v>
      </c>
      <c r="D14" s="12">
        <f t="shared" si="0"/>
        <v>392.03342495530995</v>
      </c>
      <c r="E14" s="12">
        <f t="shared" si="1"/>
        <v>68.181551878029325</v>
      </c>
    </row>
    <row r="15" spans="1:5" x14ac:dyDescent="0.35">
      <c r="A15" s="51"/>
      <c r="B15" s="51">
        <v>2</v>
      </c>
      <c r="C15" s="49">
        <v>459</v>
      </c>
      <c r="D15" s="12">
        <f t="shared" si="0"/>
        <v>422.81002748659296</v>
      </c>
      <c r="E15" s="12">
        <f t="shared" si="1"/>
        <v>61.783721142893</v>
      </c>
    </row>
    <row r="16" spans="1:5" x14ac:dyDescent="0.35">
      <c r="A16" s="52">
        <v>2017</v>
      </c>
      <c r="B16" s="51">
        <v>3</v>
      </c>
      <c r="C16" s="49">
        <v>420</v>
      </c>
      <c r="D16" s="12">
        <f t="shared" si="0"/>
        <v>448.14300824597785</v>
      </c>
      <c r="E16" s="12">
        <f t="shared" si="1"/>
        <v>33.391688465225066</v>
      </c>
    </row>
    <row r="17" spans="1:5" x14ac:dyDescent="0.35">
      <c r="A17" s="7"/>
      <c r="B17" s="7">
        <v>4</v>
      </c>
      <c r="C17" s="50">
        <v>450</v>
      </c>
      <c r="D17" s="12">
        <f t="shared" si="0"/>
        <v>428.44290247379331</v>
      </c>
      <c r="E17" s="12">
        <f t="shared" si="1"/>
        <v>36.673345201543384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07DC3-3BD9-49D4-A642-E2B554DD1D3A}">
  <dimension ref="A1:D17"/>
  <sheetViews>
    <sheetView workbookViewId="0">
      <selection activeCell="D3" sqref="D3"/>
    </sheetView>
  </sheetViews>
  <sheetFormatPr defaultRowHeight="14.5" x14ac:dyDescent="0.35"/>
  <cols>
    <col min="1" max="1" width="10" bestFit="1" customWidth="1"/>
    <col min="2" max="2" width="34.90625" bestFit="1" customWidth="1"/>
    <col min="3" max="3" width="9.1796875" bestFit="1" customWidth="1"/>
    <col min="4" max="4" width="18.36328125" bestFit="1" customWidth="1"/>
  </cols>
  <sheetData>
    <row r="1" spans="1:4" x14ac:dyDescent="0.35">
      <c r="A1" s="44" t="s">
        <v>79</v>
      </c>
      <c r="B1" s="44" t="s">
        <v>60</v>
      </c>
      <c r="C1" s="44" t="s">
        <v>80</v>
      </c>
      <c r="D1" s="44" t="s">
        <v>62</v>
      </c>
    </row>
    <row r="2" spans="1:4" x14ac:dyDescent="0.35">
      <c r="A2" s="54" t="s">
        <v>83</v>
      </c>
      <c r="B2" s="2" t="s">
        <v>81</v>
      </c>
      <c r="C2" s="53">
        <v>255</v>
      </c>
      <c r="D2" s="4" t="str">
        <f>IFERROR(VLOOKUP($B$2:$B$17,'3.8.2 Бытовая_техника_магазин'!$A$2:$C$17,3,FALSE),"Только в магазине")</f>
        <v>Только в магазине</v>
      </c>
    </row>
    <row r="3" spans="1:4" x14ac:dyDescent="0.35">
      <c r="A3" s="54" t="s">
        <v>84</v>
      </c>
      <c r="B3" s="2" t="s">
        <v>68</v>
      </c>
      <c r="C3" s="53">
        <v>255</v>
      </c>
      <c r="D3" s="4" t="str">
        <f>IFERROR(VLOOKUP($B$2:$B$17,'3.8.2 Бытовая_техника_магазин'!$A$2:$C$17,3,FALSE),"Только в магазине")</f>
        <v>есть</v>
      </c>
    </row>
    <row r="4" spans="1:4" x14ac:dyDescent="0.35">
      <c r="A4" s="54" t="s">
        <v>85</v>
      </c>
      <c r="B4" s="2" t="s">
        <v>65</v>
      </c>
      <c r="C4" s="53">
        <v>690</v>
      </c>
      <c r="D4" s="4" t="str">
        <f>IFERROR(VLOOKUP($B$2:$B$17,'3.8.2 Бытовая_техника_магазин'!$A$2:$C$17,3,FALSE),"Только в магазине")</f>
        <v>есть</v>
      </c>
    </row>
    <row r="5" spans="1:4" x14ac:dyDescent="0.35">
      <c r="A5" s="54" t="s">
        <v>86</v>
      </c>
      <c r="B5" s="2" t="s">
        <v>66</v>
      </c>
      <c r="C5" s="53">
        <v>398</v>
      </c>
      <c r="D5" s="4" t="str">
        <f>IFERROR(VLOOKUP($B$2:$B$17,'3.8.2 Бытовая_техника_магазин'!$A$2:$C$17,3,FALSE),"Только в магазине")</f>
        <v>есть</v>
      </c>
    </row>
    <row r="6" spans="1:4" x14ac:dyDescent="0.35">
      <c r="A6" s="54" t="s">
        <v>87</v>
      </c>
      <c r="B6" s="2" t="s">
        <v>67</v>
      </c>
      <c r="C6" s="53">
        <v>670</v>
      </c>
      <c r="D6" s="4" t="str">
        <f>IFERROR(VLOOKUP($B$2:$B$17,'3.8.2 Бытовая_техника_магазин'!$A$2:$C$17,3,FALSE),"Только в магазине")</f>
        <v>есть</v>
      </c>
    </row>
    <row r="7" spans="1:4" x14ac:dyDescent="0.35">
      <c r="A7" s="54" t="s">
        <v>88</v>
      </c>
      <c r="B7" s="2" t="s">
        <v>82</v>
      </c>
      <c r="C7" s="53">
        <v>730</v>
      </c>
      <c r="D7" s="4" t="str">
        <f>IFERROR(VLOOKUP($B$2:$B$17,'3.8.2 Бытовая_техника_магазин'!$A$2:$C$17,3,FALSE),"Только в магазине")</f>
        <v>Только в магазине</v>
      </c>
    </row>
    <row r="8" spans="1:4" x14ac:dyDescent="0.35">
      <c r="A8" s="54" t="s">
        <v>89</v>
      </c>
      <c r="B8" s="2" t="s">
        <v>69</v>
      </c>
      <c r="C8" s="53">
        <v>1149</v>
      </c>
      <c r="D8" s="4" t="str">
        <f>IFERROR(VLOOKUP($B$2:$B$17,'3.8.2 Бытовая_техника_магазин'!$A$2:$C$17,3,FALSE),"Только в магазине")</f>
        <v>есть</v>
      </c>
    </row>
    <row r="9" spans="1:4" x14ac:dyDescent="0.35">
      <c r="A9" s="54" t="s">
        <v>90</v>
      </c>
      <c r="B9" s="2" t="s">
        <v>70</v>
      </c>
      <c r="C9" s="53">
        <v>56</v>
      </c>
      <c r="D9" s="4" t="str">
        <f>IFERROR(VLOOKUP($B$2:$B$17,'3.8.2 Бытовая_техника_магазин'!$A$2:$C$17,3,FALSE),"Только в магазине")</f>
        <v>есть</v>
      </c>
    </row>
    <row r="10" spans="1:4" x14ac:dyDescent="0.35">
      <c r="A10" s="54" t="s">
        <v>91</v>
      </c>
      <c r="B10" s="2" t="s">
        <v>71</v>
      </c>
      <c r="C10" s="53">
        <v>1099</v>
      </c>
      <c r="D10" s="4" t="str">
        <f>IFERROR(VLOOKUP($B$2:$B$17,'3.8.2 Бытовая_техника_магазин'!$A$2:$C$17,3,FALSE),"Только в магазине")</f>
        <v>остутствует</v>
      </c>
    </row>
    <row r="11" spans="1:4" x14ac:dyDescent="0.35">
      <c r="A11" s="54" t="s">
        <v>92</v>
      </c>
      <c r="B11" s="2" t="s">
        <v>72</v>
      </c>
      <c r="C11" s="53">
        <v>400</v>
      </c>
      <c r="D11" s="4" t="str">
        <f>IFERROR(VLOOKUP($B$2:$B$17,'3.8.2 Бытовая_техника_магазин'!$A$2:$C$17,3,FALSE),"Только в магазине")</f>
        <v>есть</v>
      </c>
    </row>
    <row r="12" spans="1:4" x14ac:dyDescent="0.35">
      <c r="A12" s="54" t="s">
        <v>93</v>
      </c>
      <c r="B12" s="2" t="s">
        <v>73</v>
      </c>
      <c r="C12" s="53">
        <v>592</v>
      </c>
      <c r="D12" s="4" t="str">
        <f>IFERROR(VLOOKUP($B$2:$B$17,'3.8.2 Бытовая_техника_магазин'!$A$2:$C$17,3,FALSE),"Только в магазине")</f>
        <v>есть</v>
      </c>
    </row>
    <row r="13" spans="1:4" x14ac:dyDescent="0.35">
      <c r="A13" s="54" t="s">
        <v>94</v>
      </c>
      <c r="B13" s="2" t="s">
        <v>74</v>
      </c>
      <c r="C13" s="53">
        <v>420</v>
      </c>
      <c r="D13" s="4" t="str">
        <f>IFERROR(VLOOKUP($B$2:$B$17,'3.8.2 Бытовая_техника_магазин'!$A$2:$C$17,3,FALSE),"Только в магазине")</f>
        <v>есть</v>
      </c>
    </row>
    <row r="14" spans="1:4" x14ac:dyDescent="0.35">
      <c r="A14" s="54" t="s">
        <v>95</v>
      </c>
      <c r="B14" s="2" t="s">
        <v>75</v>
      </c>
      <c r="C14" s="53">
        <v>163</v>
      </c>
      <c r="D14" s="4" t="str">
        <f>IFERROR(VLOOKUP($B$2:$B$17,'3.8.2 Бытовая_техника_магазин'!$A$2:$C$17,3,FALSE),"Только в магазине")</f>
        <v>есть</v>
      </c>
    </row>
    <row r="15" spans="1:4" x14ac:dyDescent="0.35">
      <c r="A15" s="54" t="s">
        <v>96</v>
      </c>
      <c r="B15" s="2" t="s">
        <v>76</v>
      </c>
      <c r="C15" s="53">
        <v>153</v>
      </c>
      <c r="D15" s="4" t="str">
        <f>IFERROR(VLOOKUP($B$2:$B$17,'3.8.2 Бытовая_техника_магазин'!$A$2:$C$17,3,FALSE),"Только в магазине")</f>
        <v>есть</v>
      </c>
    </row>
    <row r="16" spans="1:4" x14ac:dyDescent="0.35">
      <c r="A16" s="54" t="s">
        <v>97</v>
      </c>
      <c r="B16" s="2" t="s">
        <v>77</v>
      </c>
      <c r="C16" s="53">
        <v>510</v>
      </c>
      <c r="D16" s="4" t="str">
        <f>IFERROR(VLOOKUP($B$2:$B$17,'3.8.2 Бытовая_техника_магазин'!$A$2:$C$17,3,FALSE),"Только в магазине")</f>
        <v>есть</v>
      </c>
    </row>
    <row r="17" spans="1:4" x14ac:dyDescent="0.35">
      <c r="A17" s="54" t="s">
        <v>98</v>
      </c>
      <c r="B17" s="2" t="s">
        <v>78</v>
      </c>
      <c r="C17" s="53">
        <v>569</v>
      </c>
      <c r="D17" s="4" t="str">
        <f>IFERROR(VLOOKUP($B$2:$B$17,'3.8.2 Бытовая_техника_магазин'!$A$2:$C$17,3,FALSE),"Только в магазине")</f>
        <v>остутствует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3.5 из методички пример</vt:lpstr>
      <vt:lpstr>3.5.1</vt:lpstr>
      <vt:lpstr>3.5.2</vt:lpstr>
      <vt:lpstr>3.6.3 Вспомогательный</vt:lpstr>
      <vt:lpstr>3.6.3 RUS</vt:lpstr>
      <vt:lpstr>3.6.3 BY</vt:lpstr>
      <vt:lpstr>3.6.3 Консолидация</vt:lpstr>
      <vt:lpstr>3.7.3</vt:lpstr>
      <vt:lpstr>3.8.2 Бытовая_техника_склад</vt:lpstr>
      <vt:lpstr>3.8.2 Бытовая_техника_магазин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Селиванова</dc:creator>
  <cp:lastModifiedBy>Екатерина Селиванова</cp:lastModifiedBy>
  <dcterms:created xsi:type="dcterms:W3CDTF">2019-11-01T15:37:13Z</dcterms:created>
  <dcterms:modified xsi:type="dcterms:W3CDTF">2019-12-06T05:36:20Z</dcterms:modified>
</cp:coreProperties>
</file>